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0520" windowHeight="4680" firstSheet="4" activeTab="4"/>
  </bookViews>
  <sheets>
    <sheet name="Лист1" sheetId="1" r:id="rId1"/>
    <sheet name="Лист1(2021р.для стенда) " sheetId="14" r:id="rId2"/>
    <sheet name="(І кв-л 21р.для звіту) " sheetId="15" r:id="rId3"/>
    <sheet name="(II кв-л 21р.для звіту" sheetId="16" r:id="rId4"/>
    <sheet name="(IIІ кв-л 21р.для звіту )" sheetId="18" r:id="rId5"/>
    <sheet name="Лист2" sheetId="2" r:id="rId6"/>
    <sheet name="Лист3" sheetId="3" r:id="rId7"/>
    <sheet name="Лист5" sheetId="17" r:id="rId8"/>
  </sheets>
  <calcPr calcId="125725"/>
</workbook>
</file>

<file path=xl/calcChain.xml><?xml version="1.0" encoding="utf-8"?>
<calcChain xmlns="http://schemas.openxmlformats.org/spreadsheetml/2006/main">
  <c r="E6" i="18"/>
  <c r="F221" i="14"/>
  <c r="G221"/>
  <c r="H221"/>
  <c r="I221"/>
  <c r="J221"/>
  <c r="K221"/>
  <c r="L221"/>
  <c r="M221"/>
  <c r="E221"/>
  <c r="L9" i="18" l="1"/>
  <c r="K9"/>
  <c r="J9"/>
  <c r="I9"/>
  <c r="H9"/>
  <c r="G9"/>
  <c r="F9"/>
  <c r="E9"/>
  <c r="D9"/>
  <c r="C9"/>
  <c r="F222" i="14"/>
  <c r="H222"/>
  <c r="I222"/>
  <c r="J222"/>
  <c r="K222"/>
  <c r="L222"/>
  <c r="E222"/>
  <c r="J204"/>
  <c r="J180"/>
  <c r="L204"/>
  <c r="F203" l="1"/>
  <c r="G203"/>
  <c r="G222" s="1"/>
  <c r="H203"/>
  <c r="I203"/>
  <c r="J203"/>
  <c r="K203"/>
  <c r="L203"/>
  <c r="M203"/>
  <c r="E203"/>
  <c r="F179"/>
  <c r="G179"/>
  <c r="H179"/>
  <c r="I179"/>
  <c r="K179"/>
  <c r="L179"/>
  <c r="M179"/>
  <c r="E179"/>
  <c r="J132"/>
  <c r="J179" s="1"/>
  <c r="K9" i="16" l="1"/>
  <c r="J9"/>
  <c r="I9"/>
  <c r="H9"/>
  <c r="F9"/>
  <c r="E9"/>
  <c r="D9"/>
  <c r="C9"/>
  <c r="L9"/>
  <c r="J110" i="14"/>
  <c r="J130" s="1"/>
  <c r="J89"/>
  <c r="F130"/>
  <c r="G130"/>
  <c r="H130"/>
  <c r="I130"/>
  <c r="K130"/>
  <c r="L130"/>
  <c r="M130"/>
  <c r="E130"/>
  <c r="M94"/>
  <c r="H94"/>
  <c r="G9" i="16" l="1"/>
  <c r="M109" i="14"/>
  <c r="L109"/>
  <c r="K109"/>
  <c r="J109"/>
  <c r="I109"/>
  <c r="H109"/>
  <c r="G109"/>
  <c r="F109"/>
  <c r="E94"/>
  <c r="E109" s="1"/>
  <c r="J68" l="1"/>
  <c r="J88" s="1"/>
  <c r="J131" s="1"/>
  <c r="F88"/>
  <c r="F131" s="1"/>
  <c r="G88"/>
  <c r="G131" s="1"/>
  <c r="H88"/>
  <c r="H131" s="1"/>
  <c r="I88"/>
  <c r="I131" s="1"/>
  <c r="K88"/>
  <c r="K131" s="1"/>
  <c r="L88"/>
  <c r="L131" s="1"/>
  <c r="M88"/>
  <c r="E88"/>
  <c r="E131" s="1"/>
  <c r="M66"/>
  <c r="J42"/>
  <c r="J66" s="1"/>
  <c r="H66"/>
  <c r="E66"/>
  <c r="G6" i="15"/>
  <c r="L6" s="1"/>
  <c r="F66" i="14"/>
  <c r="G66"/>
  <c r="I66"/>
  <c r="K66"/>
  <c r="L66"/>
  <c r="J20"/>
  <c r="J41" s="1"/>
  <c r="F41"/>
  <c r="G41"/>
  <c r="H41"/>
  <c r="I41"/>
  <c r="K41"/>
  <c r="L41"/>
  <c r="M41"/>
  <c r="E41"/>
  <c r="M19"/>
  <c r="J6"/>
  <c r="I67" l="1"/>
  <c r="G67"/>
  <c r="J19"/>
  <c r="L12" i="15"/>
  <c r="K12"/>
  <c r="J12"/>
  <c r="I12"/>
  <c r="H12"/>
  <c r="F12"/>
  <c r="E12"/>
  <c r="D12"/>
  <c r="C12"/>
  <c r="L19" i="14"/>
  <c r="L67" s="1"/>
  <c r="K19"/>
  <c r="K67" s="1"/>
  <c r="F19"/>
  <c r="F67" s="1"/>
  <c r="C19"/>
  <c r="H18"/>
  <c r="H17"/>
  <c r="H16"/>
  <c r="H15"/>
  <c r="H14"/>
  <c r="H13"/>
  <c r="H12"/>
  <c r="H11"/>
  <c r="H10"/>
  <c r="H9"/>
  <c r="H8"/>
  <c r="H7"/>
  <c r="H6"/>
  <c r="E19"/>
  <c r="E67" s="1"/>
  <c r="G12" i="15" l="1"/>
  <c r="H19" i="14"/>
  <c r="H67" s="1"/>
  <c r="K111" i="1" l="1"/>
  <c r="C111"/>
  <c r="F110"/>
  <c r="F111"/>
  <c r="E111"/>
  <c r="G111"/>
  <c r="H111"/>
  <c r="I111"/>
  <c r="J111"/>
  <c r="D111"/>
  <c r="F109"/>
  <c r="F108"/>
  <c r="F107"/>
  <c r="F106"/>
  <c r="F105"/>
  <c r="F104"/>
  <c r="F103"/>
  <c r="F102"/>
  <c r="F101"/>
  <c r="F100"/>
  <c r="F99"/>
  <c r="F64"/>
  <c r="F98"/>
  <c r="F97"/>
  <c r="F96"/>
  <c r="F95"/>
  <c r="F94"/>
  <c r="C55"/>
  <c r="F84"/>
  <c r="F83"/>
  <c r="F34"/>
  <c r="F24"/>
  <c r="F88"/>
  <c r="F89"/>
  <c r="F90"/>
  <c r="F91"/>
  <c r="F92"/>
  <c r="F87"/>
  <c r="F86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5"/>
  <c r="F63"/>
  <c r="F62"/>
  <c r="F60"/>
  <c r="F59"/>
  <c r="F58"/>
  <c r="F55"/>
  <c r="F57"/>
  <c r="F56"/>
  <c r="F54"/>
  <c r="F53"/>
  <c r="F52"/>
  <c r="F48"/>
  <c r="F49"/>
  <c r="F50"/>
  <c r="F51"/>
  <c r="F47"/>
  <c r="F46"/>
  <c r="F45"/>
  <c r="F44" l="1"/>
  <c r="F31"/>
  <c r="F32"/>
  <c r="K32" s="1"/>
  <c r="F33"/>
  <c r="F35"/>
  <c r="F36"/>
  <c r="F37"/>
  <c r="F38"/>
  <c r="F39"/>
  <c r="F40"/>
  <c r="F41"/>
  <c r="F42"/>
  <c r="F43"/>
  <c r="F7" l="1"/>
  <c r="F8"/>
  <c r="F9"/>
  <c r="F10"/>
  <c r="F11"/>
  <c r="F12"/>
  <c r="F13"/>
  <c r="F14"/>
  <c r="F15"/>
  <c r="F16"/>
  <c r="F17"/>
  <c r="F18"/>
  <c r="F19"/>
  <c r="F20"/>
  <c r="F21"/>
  <c r="F22"/>
  <c r="F23"/>
  <c r="F25"/>
  <c r="F26"/>
  <c r="F27"/>
  <c r="F28"/>
  <c r="F29"/>
  <c r="F30"/>
  <c r="F61"/>
  <c r="F6"/>
  <c r="F5"/>
  <c r="F93" l="1"/>
</calcChain>
</file>

<file path=xl/sharedStrings.xml><?xml version="1.0" encoding="utf-8"?>
<sst xmlns="http://schemas.openxmlformats.org/spreadsheetml/2006/main" count="492" uniqueCount="312">
  <si>
    <t>Всього отримано благодій- них пожертв, тис. грн.</t>
  </si>
  <si>
    <t>Залишок невикористаних грошових коштів, товарів та послуг на кінець звітного періоду, тис. грн.</t>
  </si>
  <si>
    <t>В грошовій формі, тис. грн.</t>
  </si>
  <si>
    <t>Перелік товарів і послуг в натуральній формі</t>
  </si>
  <si>
    <t>Напрямки використання у грошовій формі (стаття витрат)</t>
  </si>
  <si>
    <t>Сума, тис. грн.</t>
  </si>
  <si>
    <t>Перелік використаних товарів та послуг у натуральній формі</t>
  </si>
  <si>
    <t>квартал</t>
  </si>
  <si>
    <t>Фізична особа Шевчук А.П.</t>
  </si>
  <si>
    <t>-</t>
  </si>
  <si>
    <t>Фізична особа Стадник Ю.А.</t>
  </si>
  <si>
    <t>Фізична особа Обихвост В.О.</t>
  </si>
  <si>
    <t>Фізична особа Водолазька Є.Ю.</t>
  </si>
  <si>
    <t>Фізична особа Цибульник Р.М.</t>
  </si>
  <si>
    <t>Фізична особа Штонда Н.А.</t>
  </si>
  <si>
    <t>Фізична особа Горєлова І.В.</t>
  </si>
  <si>
    <t>Фізична особа Білецький В.Г.</t>
  </si>
  <si>
    <t>Фізична особа Лисак Н.Ю.</t>
  </si>
  <si>
    <t>Фізична особа Дьоміна Л.В.</t>
  </si>
  <si>
    <t>Фізична особа Губарєв Д.В.</t>
  </si>
  <si>
    <t>Фізична особа Вева Г.М.</t>
  </si>
  <si>
    <t>Фізична особа Бірюков О.А.</t>
  </si>
  <si>
    <t>Фізична особа Єнікєєв Р.С.</t>
  </si>
  <si>
    <t>Фізична особа Прядницький А.А.</t>
  </si>
  <si>
    <t>Фізична особа Фоміна Т.А.</t>
  </si>
  <si>
    <t>Фізична особа Данилова К.А.</t>
  </si>
  <si>
    <t>Фізична особа Рубан В.Ю.</t>
  </si>
  <si>
    <t>Фізична особа Штангей А.В.</t>
  </si>
  <si>
    <t>Фізична особа Стадник  Ю.О.</t>
  </si>
  <si>
    <t>Фізична особа Бугайов О.М.</t>
  </si>
  <si>
    <t>Фізична особа Лаврик Н.К.</t>
  </si>
  <si>
    <t>Всього за І квартал</t>
  </si>
  <si>
    <t>ІІ</t>
  </si>
  <si>
    <t>ІІІ</t>
  </si>
  <si>
    <t>ІV</t>
  </si>
  <si>
    <t>х</t>
  </si>
  <si>
    <t>Благодійні пожертви, що були отримані закладом охорони здоров'я від фізичних та юридичних осіб</t>
  </si>
  <si>
    <t>Використання закладом охорони здоров'я благодійних пожертв, отриманих у грошовій та натуральній (товари і послуги) формі</t>
  </si>
  <si>
    <t>В натуральній формі (товари і послуги), тис. грн.</t>
  </si>
  <si>
    <t>Фізична особа Болтов В.І.</t>
  </si>
  <si>
    <t>Фізична особа Приз С.В.</t>
  </si>
  <si>
    <t xml:space="preserve"> Розетка </t>
  </si>
  <si>
    <r>
      <t xml:space="preserve">Емаль,ручки,пензель,валик,розчинник,стартер   </t>
    </r>
    <r>
      <rPr>
        <sz val="8"/>
        <color rgb="FFFF0000"/>
        <rFont val="Tahoma"/>
        <family val="2"/>
        <charset val="204"/>
      </rPr>
      <t xml:space="preserve"> </t>
    </r>
  </si>
  <si>
    <t xml:space="preserve"> Змішувач для умив.</t>
  </si>
  <si>
    <t xml:space="preserve">Мікрохвильова піч,чайник,кухонний прилад                                     </t>
  </si>
  <si>
    <t xml:space="preserve"> Змішувач,шланг,лійка для душа</t>
  </si>
  <si>
    <t>Співробітниця хірургічного відділення Пузікова В.Г.</t>
  </si>
  <si>
    <t>Телевізор,    годинник</t>
  </si>
  <si>
    <t>Фізична особа Овчаренко Т.В.</t>
  </si>
  <si>
    <t xml:space="preserve">Додаток
до наказу Міністерства охорони здоров'я України
25.07.2017 №  848 </t>
  </si>
  <si>
    <t>Виконавець: Тесленко Л.В.  357-12-24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</si>
  <si>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Найменування юридичної особи (або позначення фізичної особи)</t>
  </si>
  <si>
    <t xml:space="preserve">                                                                                                     Період</t>
  </si>
  <si>
    <r>
      <rPr>
        <b/>
        <sz val="14"/>
        <color theme="1"/>
        <rFont val="Calibri"/>
        <family val="2"/>
        <charset val="204"/>
        <scheme val="minor"/>
      </rPr>
      <t>ІНФОРМАЦІЯ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i/>
        <sz val="14"/>
        <color theme="1"/>
        <rFont val="Calibri"/>
        <family val="2"/>
        <charset val="204"/>
        <scheme val="minor"/>
      </rPr>
      <t>про надходження і використання благодійних пожертв від фізичних та юридичних осіб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u/>
        <sz val="12"/>
        <color theme="1"/>
        <rFont val="Calibri"/>
        <family val="2"/>
        <charset val="204"/>
        <scheme val="minor"/>
      </rPr>
      <t xml:space="preserve"> КНП ХОР «Обласний протитуберкульозний диспансер №1» </t>
    </r>
    <r>
      <rPr>
        <b/>
        <u/>
        <sz val="12"/>
        <color theme="1"/>
        <rFont val="Calibri"/>
        <family val="2"/>
        <charset val="204"/>
        <scheme val="minor"/>
      </rPr>
      <t xml:space="preserve">за І квартал </t>
    </r>
    <r>
      <rPr>
        <u/>
        <sz val="12"/>
        <color theme="1"/>
        <rFont val="Calibri"/>
        <family val="2"/>
        <charset val="204"/>
        <scheme val="minor"/>
      </rPr>
      <t>2019</t>
    </r>
    <r>
      <rPr>
        <b/>
        <u/>
        <sz val="12"/>
        <color theme="1"/>
        <rFont val="Calibri"/>
        <family val="2"/>
        <charset val="204"/>
        <scheme val="minor"/>
      </rPr>
      <t xml:space="preserve"> року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9"/>
        <color theme="1"/>
        <rFont val="Calibri"/>
        <family val="2"/>
        <charset val="204"/>
        <scheme val="minor"/>
      </rPr>
      <t>найменування закладу охорони здоров'я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</si>
  <si>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Фізична особа Ковальова Є.А.</t>
  </si>
  <si>
    <t>Фізична особа Швець О.С.</t>
  </si>
  <si>
    <t>Фізична особа Куценко К.В.</t>
  </si>
  <si>
    <t xml:space="preserve">Фізична особа Прядницький </t>
  </si>
  <si>
    <t>Фізична особа Малиновський В.О.</t>
  </si>
  <si>
    <t>Фізична особа Ладиченко Ю.А.</t>
  </si>
  <si>
    <t>Фізична особа Єрмолаєв Н.В.</t>
  </si>
  <si>
    <t>Фізична особа Лозова Л.М.</t>
  </si>
  <si>
    <t>Фізична особа Закира М.</t>
  </si>
  <si>
    <t>циліндр 30/30мм,санітарний силіконовий герметик</t>
  </si>
  <si>
    <t>Фізична особа  Горденко М.В.</t>
  </si>
  <si>
    <t>Фізична особа  Дьоміна Л.</t>
  </si>
  <si>
    <t>Фізична особа  Акулінушкін Б.В.</t>
  </si>
  <si>
    <t>Фізична особа  Шустов О.М.</t>
  </si>
  <si>
    <t>Фізична особа  Пасічник Г.Б.</t>
  </si>
  <si>
    <t>Фізична особа  Вовк Ю.Д.</t>
  </si>
  <si>
    <t>комплекти арматури для бачка,шланг,лійка для  душа</t>
  </si>
  <si>
    <t xml:space="preserve">Затірка для швів ,стрічка  проти ковзання, комісія,обслуговування банку            </t>
  </si>
  <si>
    <t>Фізична особа  Цибульник Р.М.</t>
  </si>
  <si>
    <t>Фізична особа Карпович Н.А.</t>
  </si>
  <si>
    <t>Фізична особа  Драчьова О.М.</t>
  </si>
  <si>
    <t>Фізична особа Овчинникова В.В.</t>
  </si>
  <si>
    <t>Фізична особа Пугачов С.М.</t>
  </si>
  <si>
    <t>Фізична особа Віджеребко Р.С.</t>
  </si>
  <si>
    <t xml:space="preserve">Фізична особа Гудім Г.Ю. </t>
  </si>
  <si>
    <t>Фізична особа Жеребков П.М.</t>
  </si>
  <si>
    <t>Фізична особа  Алферов О.А.</t>
  </si>
  <si>
    <t>Фізична особа  Горєлова І.В.</t>
  </si>
  <si>
    <t>Водонагрівач,еквайрингова комісія,комісія ,обслуговування банку,ковдра</t>
  </si>
  <si>
    <t>Фізична особа  Єникєєв Р.С.</t>
  </si>
  <si>
    <t>Фізична особа  Закирова -Мадаян</t>
  </si>
  <si>
    <t>Фізична особа   Рубан В.Ю.</t>
  </si>
  <si>
    <t>Фізична особа  Кудря В.Д.</t>
  </si>
  <si>
    <t>Фізична особа   Ільїн Є.Є.</t>
  </si>
  <si>
    <t>Фізична особа  Дьоміна Л.В.</t>
  </si>
  <si>
    <t>Фізична особа  Пархоменко Т.С.</t>
  </si>
  <si>
    <t>Фізична особа  Кравченко І.В.</t>
  </si>
  <si>
    <t>Фізична особа Немченко М.М.</t>
  </si>
  <si>
    <t>Фізична особа  Іванова М.О.</t>
  </si>
  <si>
    <t>Фізична особа Нтекела Ж.</t>
  </si>
  <si>
    <t>Фізична особа Батрак М.І.</t>
  </si>
  <si>
    <t>Фізична особа  Смеян Л.Б.</t>
  </si>
  <si>
    <t>Фізична особа ОбгеТомас Памела</t>
  </si>
  <si>
    <t>Фізична особа Кпавченко С. В.</t>
  </si>
  <si>
    <t>Фізична особа Авдєєв О.О.</t>
  </si>
  <si>
    <t>Фізична особа Прядницький</t>
  </si>
  <si>
    <t xml:space="preserve">Фізична особа Тютюник В.А. </t>
  </si>
  <si>
    <t>Фізична особа Ріккет О.О.</t>
  </si>
  <si>
    <t>Фізична особа Анісько В.Д.</t>
  </si>
  <si>
    <t xml:space="preserve">Фізична особа  Шустов О.М. </t>
  </si>
  <si>
    <t>Холодильник</t>
  </si>
  <si>
    <t>Мікрохвильова піч</t>
  </si>
  <si>
    <t xml:space="preserve">        І                                     квартал</t>
  </si>
  <si>
    <t>Всього              за  рік</t>
  </si>
  <si>
    <t xml:space="preserve">ФГ Коршунов В.В. </t>
  </si>
  <si>
    <t>Лопати,граблі,мітли,фарба,пензель,вапно</t>
  </si>
  <si>
    <t>Фізична особа Денисенко О.О.</t>
  </si>
  <si>
    <t>ТОВ»Торговий  будинок «С.К.С.М.»</t>
  </si>
  <si>
    <t>цемент</t>
  </si>
  <si>
    <t>Фізична особа Сериков  О.</t>
  </si>
  <si>
    <t>Фізична особа  Преат-Чантхеа</t>
  </si>
  <si>
    <t>Фізична особа Преат-Чантеа</t>
  </si>
  <si>
    <t>Фізична особа Аровин Д.Б.</t>
  </si>
  <si>
    <t>Фізична особа Фурсов Ю.В.</t>
  </si>
  <si>
    <t>Фізична особа Соловьова Л.В.</t>
  </si>
  <si>
    <t xml:space="preserve">Фізична особа Меликов В.І. </t>
  </si>
  <si>
    <t>Фізична особа  Полупан Н.О.</t>
  </si>
  <si>
    <t>Фізична особа Таденєв А.М.</t>
  </si>
  <si>
    <t xml:space="preserve">Фізична особа   Стрельнік  Р.П. </t>
  </si>
  <si>
    <t>Фізична особа  Власенко В.М.</t>
  </si>
  <si>
    <t>Фізична особа  Максимов  А. В.</t>
  </si>
  <si>
    <t>Фізична особа Пучка О.А.</t>
  </si>
  <si>
    <t>Фізична особа Горобченко О.В.</t>
  </si>
  <si>
    <t>Фізична особа  Гончарова В.І.</t>
  </si>
  <si>
    <t>Фізична особа  Гайдукевич В.Ю.</t>
  </si>
  <si>
    <t>Фізична особа   Горбатенко С.І.</t>
  </si>
  <si>
    <t>Фізична особа  Селіванов В.С.</t>
  </si>
  <si>
    <t>Фізична особа   Федорин І.М.</t>
  </si>
  <si>
    <t>Фізична особа   Білецький І.М.</t>
  </si>
  <si>
    <t xml:space="preserve">Фізична особа Овчаренко Т.В.  </t>
  </si>
  <si>
    <t>Фізична особа  Бірюков О.А.</t>
  </si>
  <si>
    <t>Будівельні матеріали,мікрохвильова піч, господарчі товари, водонагрівач,комісія банку,обслуговування банку</t>
  </si>
  <si>
    <t>№              п/п</t>
  </si>
  <si>
    <t>Назва закладу</t>
  </si>
  <si>
    <t xml:space="preserve">Додаток
</t>
  </si>
  <si>
    <t>ВСЬОГО</t>
  </si>
  <si>
    <t xml:space="preserve">КНП ХОР «Обласний протитуберкульозний диспансер №1» </t>
  </si>
  <si>
    <r>
      <rPr>
        <b/>
        <sz val="14"/>
        <color theme="1"/>
        <rFont val="Calibri"/>
        <family val="2"/>
        <charset val="204"/>
        <scheme val="minor"/>
      </rPr>
      <t>ІНФОРМАЦІЯ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i/>
        <sz val="14"/>
        <color theme="1"/>
        <rFont val="Calibri"/>
        <family val="2"/>
        <charset val="204"/>
        <scheme val="minor"/>
      </rPr>
      <t>про надходження і використання благодійних пожертв від фізичних та юридичних осіб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u/>
        <sz val="12"/>
        <color theme="1"/>
        <rFont val="Calibri"/>
        <family val="2"/>
        <charset val="204"/>
        <scheme val="minor"/>
      </rPr>
      <t xml:space="preserve"> </t>
    </r>
    <r>
      <rPr>
        <b/>
        <u/>
        <sz val="12"/>
        <color theme="1"/>
        <rFont val="Calibri"/>
        <family val="2"/>
        <charset val="204"/>
        <scheme val="minor"/>
      </rPr>
      <t/>
    </r>
  </si>
  <si>
    <t>Фізична особа Горлова М.Ю.</t>
  </si>
  <si>
    <t>Фізична особа Сапелкін А.Т.</t>
  </si>
  <si>
    <t>1 кв.2021</t>
  </si>
  <si>
    <t>за  січень</t>
  </si>
  <si>
    <t>Фізична особа  Фальченко С.О.</t>
  </si>
  <si>
    <t>Фізична особа  Захарченко Н.В.</t>
  </si>
  <si>
    <t>Фізична особа Рябенкова Е.Ю.</t>
  </si>
  <si>
    <t>Фізична особа Чаговець О.В.</t>
  </si>
  <si>
    <t>Фізична особа Кисиль С.В.</t>
  </si>
  <si>
    <t>Фізична особа  Плохой М.О.</t>
  </si>
  <si>
    <t>Комісія за обслуговування рахунку,комісія за виконання платежів в нац.валюті,оплата за електроенергію,</t>
  </si>
  <si>
    <t>Фізична особа Богданова С.Г.</t>
  </si>
  <si>
    <t>Фізична особа Столярук С.М.</t>
  </si>
  <si>
    <t>Фізична особа Кавтарадзе Н.Б.</t>
  </si>
  <si>
    <t xml:space="preserve">Фізична особа Волошин М.Ю. </t>
  </si>
  <si>
    <t xml:space="preserve">Фізична особа Сьомін </t>
  </si>
  <si>
    <t>за  лютий</t>
  </si>
  <si>
    <t xml:space="preserve">Фізична особа Клюс І.В. </t>
  </si>
  <si>
    <t>Фізична особа Лобода М.В.</t>
  </si>
  <si>
    <t>Фізична особа Середюк В.С.</t>
  </si>
  <si>
    <t>Фізична особа  Єфімов О.В.</t>
  </si>
  <si>
    <t>Фізична особа Куцевий С.Ю.</t>
  </si>
  <si>
    <t>Фізична особа Туленцева Д.В.</t>
  </si>
  <si>
    <t xml:space="preserve">Фізична особа Столяренко А.С. </t>
  </si>
  <si>
    <t>за  березень</t>
  </si>
  <si>
    <t>Залишок невикористаних грошових коштів, товарів та послуг на кінець звітного періоду, тис.грн.Станом на (1.01.2021)</t>
  </si>
  <si>
    <t>УСЬОГО</t>
  </si>
  <si>
    <t>Всього</t>
  </si>
  <si>
    <t>Фізична особа Кузьменко І.С.</t>
  </si>
  <si>
    <t>Туалет-крісло</t>
  </si>
  <si>
    <t>Фізична особа Захарченко Н.В.</t>
  </si>
  <si>
    <t>Фізична особа  Рябенкова Е.Ю.</t>
  </si>
  <si>
    <t>Фізична особа Бах Ессеме Ален Клод</t>
  </si>
  <si>
    <t>Фізична особа Біленко А.В.</t>
  </si>
  <si>
    <t>Фізична особа  Гаврилова Н.І.</t>
  </si>
  <si>
    <t>Фізична особа Кисіль С.В.</t>
  </si>
  <si>
    <t>Фізична особа Яценко Г.В.</t>
  </si>
  <si>
    <t>Комісія за обслуговування рахунку,комісія за виконання платежів в нац.валюті,оплата за акумуляторні батарейки,</t>
  </si>
  <si>
    <t>Фізична особа Єфімов О.В.</t>
  </si>
  <si>
    <t>Фізична особа Колінюк Л.Т.</t>
  </si>
  <si>
    <t>Комісія за обслуговування рахунку,комісія за виконання платежів в нац.валюті, оплата за пральну машину, за радіатор, за БФП лазерний,акумуляторна батарея</t>
  </si>
  <si>
    <t>Фізична особа Бондаренко Р.О.</t>
  </si>
  <si>
    <t>Фізична особа Полякова Н.О.</t>
  </si>
  <si>
    <t>Фізична особа Гаврилова Н.І.</t>
  </si>
  <si>
    <t>Фізична особа  Лобода М.В.</t>
  </si>
  <si>
    <t>Фізична особа Разумеєва В.О.</t>
  </si>
  <si>
    <t>Столик для забору крові</t>
  </si>
  <si>
    <t>Комісія за обслуговування рахунку,комісія за виконання платежів в нац.валюті,оплата за електроенергію,пральну машину, за радіатор, за БФП лазерний,акумуляторні батарейки,</t>
  </si>
  <si>
    <t>Залишок невикористаних грошових коштів, товарів та послуг на кінець попереднього звітного періоду, тис.грн.Станом на  01.01.2021</t>
  </si>
  <si>
    <t>Залишок невикористаних грошових коштів, товарів та послуг на кінець звітного періоду, тис. грн. Станом на  01.04.2021</t>
  </si>
  <si>
    <t>Туалет-крісло:cтолик для забору крові</t>
  </si>
  <si>
    <t>Залишок невикористаних грошових коштів, товарів та послуг на кінець звітного періоду, тис. грн. Станом на (1.04.2021)</t>
  </si>
  <si>
    <t>Фізична особа Шпорхун Ю.В.</t>
  </si>
  <si>
    <t>Фізична особа Бацій А.Є.</t>
  </si>
  <si>
    <t>Фізична особа Босенко Ю.О.</t>
  </si>
  <si>
    <t>Фізична особа   Єфімов О.В.</t>
  </si>
  <si>
    <t>Фізична особа Лужецька Є.</t>
  </si>
  <si>
    <t>Фізична особа Демидова І.Г.</t>
  </si>
  <si>
    <t>Комісія за обслуговування рахунку, комісія за проведення платежу,комісія за виконання платежів в нац.валюті,перерахування ПДВ,оплата за холодильники</t>
  </si>
  <si>
    <t>за квітень</t>
  </si>
  <si>
    <t>Фізична особа  Босенко Ю.О.</t>
  </si>
  <si>
    <t>Фізична особа Каніщев Е.Г.</t>
  </si>
  <si>
    <t>Фізична особа Омельченко В.Ю,</t>
  </si>
  <si>
    <t>Фізична особа Хлапоніна</t>
  </si>
  <si>
    <t>Фізична особа Меликов</t>
  </si>
  <si>
    <t>Комісія за обслуговування рахунку, комісія за проведення платежу,комісія за виконання платежів в нац.валюті,перерахування ПДВ,оплата за холодильники,опата за розподіл газу за 05.21р.</t>
  </si>
  <si>
    <t>Фізична особа Грабченко В.Б.</t>
  </si>
  <si>
    <t>Фізична особа Омельченко І.Н.</t>
  </si>
  <si>
    <t>Фізична особа Джулакидзе</t>
  </si>
  <si>
    <t>Фізична особа Тильний</t>
  </si>
  <si>
    <t xml:space="preserve">Фізична особа Коронева </t>
  </si>
  <si>
    <t>Фізична особа Гридін</t>
  </si>
  <si>
    <t>Радіатор 22К 500х1400</t>
  </si>
  <si>
    <t>за травень</t>
  </si>
  <si>
    <t>Фізична особа ОбодецьО.О.</t>
  </si>
  <si>
    <t>Фізична особа Ткаченко Т.М.</t>
  </si>
  <si>
    <t>Фізична особа Біличенко О.В.</t>
  </si>
  <si>
    <t>Фізична особа Сова А.В.</t>
  </si>
  <si>
    <t>Фізична особа Страхова Т.А.</t>
  </si>
  <si>
    <t>Фізична особа Мирошниченко Ю.В.</t>
  </si>
  <si>
    <t>Фізична особа Сімоненко О.В.</t>
  </si>
  <si>
    <t>Фізична особа Черкашин А.І.</t>
  </si>
  <si>
    <t>за червень</t>
  </si>
  <si>
    <t>Фізична особа  Лях О.М.</t>
  </si>
  <si>
    <t>Фізична особа  Струкова О.О.</t>
  </si>
  <si>
    <t>Фізична особа  Селіванов М.В.</t>
  </si>
  <si>
    <t>Фізична особа Пономарьова Л.І.</t>
  </si>
  <si>
    <t>Комісія за обслуговування рахунку,оплата за ноутбук, комісія за виконання платежу,комісія за виконання платежів в нац.валюті,перерахування ПДВ,оплата за холодильники,мікрохвильові печі,чайники,оплата інднеса інфляції за 05.21р.</t>
  </si>
  <si>
    <t>Фізична особа Забруцька Є.В.</t>
  </si>
  <si>
    <t>Фізична особа Селіванов М.В.</t>
  </si>
  <si>
    <t>Фізична особа Скочило В.П.</t>
  </si>
  <si>
    <t xml:space="preserve"> за  іі кв-л 2021р. </t>
  </si>
  <si>
    <t xml:space="preserve"> за  І кв-л 2021р. </t>
  </si>
  <si>
    <t>II кв.2021</t>
  </si>
  <si>
    <t>Комісія за обслуговування рахунку, комісія за проведення платежу,комісія за виконання платежів в нац.валюті,перерахування ПДВ,оплата за холодильники,опата за розподіл газу за 05.21р.оплата за ноутбук, перерахування ПДВ,оплата за холодильники,мікрохвильові печі,чайники,оплата інднеса інфляції за 05.21р.</t>
  </si>
  <si>
    <t>Фізична особа  Лях Я.О.</t>
  </si>
  <si>
    <t>Фізична особа  Кудінова Л.М.</t>
  </si>
  <si>
    <t>Фізична особа  Тоджов Холназар</t>
  </si>
  <si>
    <t>Фізична особа  Забруцька Є.В.</t>
  </si>
  <si>
    <t>Фізична особа  Пуголовок Д.М.</t>
  </si>
  <si>
    <t>Фізична особа  Куцевий С.Ю.</t>
  </si>
  <si>
    <t>Фізична особа  Комарова</t>
  </si>
  <si>
    <t>Фізична особа  Волошин</t>
  </si>
  <si>
    <t xml:space="preserve">Фізична особа Юркевич </t>
  </si>
  <si>
    <t>Фізична особа  Таряник</t>
  </si>
  <si>
    <t>Фізична особа  Переродова</t>
  </si>
  <si>
    <t>Фізична особа  Кущова</t>
  </si>
  <si>
    <t>Фізична особа  Улхаєва</t>
  </si>
  <si>
    <t xml:space="preserve">Фізична особа Власенко </t>
  </si>
  <si>
    <t>Фізична особа Євтушенко</t>
  </si>
  <si>
    <t>Фізична особа  Калініна</t>
  </si>
  <si>
    <t>Фізична особа  Зубков Г.М.</t>
  </si>
  <si>
    <t>Фізична особа  Скочило В.П.</t>
  </si>
  <si>
    <t>Фізична особа  Лесів О.Є.</t>
  </si>
  <si>
    <t>Фізична особа  Трубчаніна Н.О.</t>
  </si>
  <si>
    <t>Фізична особа  Парфьонова Ю.К.</t>
  </si>
  <si>
    <t xml:space="preserve">Фізична особа Селіванов М.В. </t>
  </si>
  <si>
    <t>Фізична особа  Ткаченко В.М.</t>
  </si>
  <si>
    <t xml:space="preserve">Фізична особа Зубков Г.М. </t>
  </si>
  <si>
    <t>Фізична особа  Саідов Х.Т.</t>
  </si>
  <si>
    <t>Фізична особа  Сова А.В.</t>
  </si>
  <si>
    <t xml:space="preserve">Фізична особа Скочило В.П. </t>
  </si>
  <si>
    <t>Фізична особа  Комаров А.О.</t>
  </si>
  <si>
    <t>Фізична особа  Страхов Т.А.</t>
  </si>
  <si>
    <t>Фізична особа  Симоненко Т.А.</t>
  </si>
  <si>
    <t>Фізична особа  Чигирин Г.Ю.</t>
  </si>
  <si>
    <t>Фізична особа  Шаркова С.Г.</t>
  </si>
  <si>
    <t>Фізична особа  Лялюк В.Д.</t>
  </si>
  <si>
    <t>Фізична особа  Коломиєць О.О.</t>
  </si>
  <si>
    <t>Фізична особа  Даценко Н.М.</t>
  </si>
  <si>
    <t>Фізична особа  Кравченко О.І.</t>
  </si>
  <si>
    <t>Комісія за обслуговування рахунку,оплата за меблі, комісія за виконання платежів в нац.валюті,перерахування ПДВ,оплата,оплата за розподіл природнього газу за 06 та 07.21р,оплата пені ,3% річних за 06.21р.,оплата за драбину,за меблі</t>
  </si>
  <si>
    <t>Фізична особа  Бровенко І.В.</t>
  </si>
  <si>
    <t>за липень</t>
  </si>
  <si>
    <t>за серпень</t>
  </si>
  <si>
    <t xml:space="preserve">Фізична особа Лях О.М. </t>
  </si>
  <si>
    <t>Фізична особа  Сивокоз В.М.</t>
  </si>
  <si>
    <t>Фізична особа  Ткаченко Т.М.</t>
  </si>
  <si>
    <t>Фізична особа  Тамаєва С.О.</t>
  </si>
  <si>
    <t>Фізична особа  ЄфіменкоД.П.</t>
  </si>
  <si>
    <t xml:space="preserve">Фізична особа Столяренко  </t>
  </si>
  <si>
    <t>Фізична особа  Саддулаєв</t>
  </si>
  <si>
    <t>Фізична особа  Нестеренко</t>
  </si>
  <si>
    <t>Фізична особа  Стріляна</t>
  </si>
  <si>
    <t>Фізична особа  Шерстюк</t>
  </si>
  <si>
    <t xml:space="preserve">Фізична особа Сивокоз В.М. </t>
  </si>
  <si>
    <t xml:space="preserve">Фізична особа Медведєва О.М. </t>
  </si>
  <si>
    <t xml:space="preserve">Фізична особа Лесів О.Є. </t>
  </si>
  <si>
    <t>Фізична особа  Солоніна Я.В.</t>
  </si>
  <si>
    <t xml:space="preserve">Фізична особа  Столяренко </t>
  </si>
  <si>
    <t>Фізична особа  Моковецька</t>
  </si>
  <si>
    <t xml:space="preserve">Фізична особа Трубчаніна Н.О. </t>
  </si>
  <si>
    <t>за вересень</t>
  </si>
  <si>
    <t>Фізична особа  Рибак А.В.</t>
  </si>
  <si>
    <t>Конверти та марки,змішувач для умивальника,радіатори</t>
  </si>
  <si>
    <t>Фізична особа  Бірюкова-Арістархова</t>
  </si>
  <si>
    <t>Фізична особа  Малохатько О.О.</t>
  </si>
  <si>
    <t>Фізична особа  Маганов В.В.</t>
  </si>
  <si>
    <t>Фізична особа  Височін С.Є.</t>
  </si>
  <si>
    <t>Фізична особа  Саддулаєв С.О.</t>
  </si>
  <si>
    <t>Комісія за виконання платежів в нац.валюті,оплата за чайник,холодильники,оплата пені ,3% річних за 06.21р.</t>
  </si>
  <si>
    <t>Комісія за обслуговування рахунку, комісія за виконання платежів в нац.валюті,перерахування ПДВ,оплата за холодильники,оплата пені ,оплата за коляску інвалідну,оплата штрафу,оплата за радіатори,оплата за буд.матеріали ,запчастини,оплата індекса інфляції</t>
  </si>
  <si>
    <t>Разом за ІІІ кв-л</t>
  </si>
  <si>
    <t>IIІ кв.2021</t>
  </si>
  <si>
    <t>Вбудована шафа</t>
  </si>
  <si>
    <t>Комісія за обслуговування рахунку, комісія за виконання платежів в нац.валюті,перерахування ПДВ,оплата за меблі,,драбину,чайник, холодильники,оплата пені ,оплата за коляску інвалідну,оплата штрафу,оплата за радіатори,оплата за буд.матеріали ,запчастини,оплата індекса інфляції</t>
  </si>
  <si>
    <t>Конверти,радіатори</t>
  </si>
  <si>
    <t>Приват Банк</t>
  </si>
  <si>
    <t>Моноблок</t>
  </si>
  <si>
    <t>Вбудована шафа,моноблок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</si>
</sst>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theme="1"/>
      <name val="Tahoma"/>
      <family val="2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Tahoma"/>
      <family val="2"/>
      <charset val="204"/>
    </font>
    <font>
      <sz val="8"/>
      <color rgb="FFFF0000"/>
      <name val="Tahoma"/>
      <family val="2"/>
      <charset val="204"/>
    </font>
    <font>
      <sz val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84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 indent="2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11" fillId="0" borderId="5" xfId="0" applyNumberFormat="1" applyFont="1" applyFill="1" applyBorder="1" applyAlignment="1" applyProtection="1">
      <alignment horizontal="left" vertical="top" wrapText="1"/>
    </xf>
    <xf numFmtId="0" fontId="11" fillId="0" borderId="5" xfId="0" applyNumberFormat="1" applyFont="1" applyFill="1" applyBorder="1" applyAlignment="1" applyProtection="1">
      <alignment horizontal="left" wrapText="1"/>
    </xf>
    <xf numFmtId="0" fontId="13" fillId="0" borderId="5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right" vertical="top" wrapText="1"/>
    </xf>
    <xf numFmtId="0" fontId="0" fillId="0" borderId="2" xfId="0" applyBorder="1"/>
    <xf numFmtId="0" fontId="3" fillId="0" borderId="3" xfId="0" applyFont="1" applyBorder="1" applyAlignment="1">
      <alignment horizontal="center" vertical="center" wrapText="1"/>
    </xf>
    <xf numFmtId="0" fontId="4" fillId="0" borderId="0" xfId="0" applyFont="1"/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wrapText="1"/>
    </xf>
    <xf numFmtId="0" fontId="5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8" xfId="0" applyBorder="1" applyAlignment="1">
      <alignment horizontal="center" wrapText="1"/>
    </xf>
    <xf numFmtId="0" fontId="1" fillId="0" borderId="7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right" vertical="top" wrapText="1"/>
    </xf>
    <xf numFmtId="2" fontId="5" fillId="0" borderId="4" xfId="0" applyNumberFormat="1" applyFont="1" applyBorder="1" applyAlignment="1">
      <alignment horizontal="center" wrapText="1"/>
    </xf>
    <xf numFmtId="2" fontId="19" fillId="0" borderId="1" xfId="0" applyNumberFormat="1" applyFont="1" applyBorder="1" applyAlignment="1">
      <alignment horizontal="center" wrapText="1"/>
    </xf>
    <xf numFmtId="2" fontId="0" fillId="0" borderId="0" xfId="0" applyNumberFormat="1"/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wrapText="1"/>
    </xf>
    <xf numFmtId="2" fontId="5" fillId="0" borderId="1" xfId="0" applyNumberFormat="1" applyFont="1" applyBorder="1" applyAlignment="1">
      <alignment wrapText="1"/>
    </xf>
    <xf numFmtId="0" fontId="0" fillId="0" borderId="1" xfId="0" applyBorder="1"/>
    <xf numFmtId="2" fontId="21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wrapText="1"/>
    </xf>
    <xf numFmtId="2" fontId="22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vertical="top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wrapText="1"/>
    </xf>
    <xf numFmtId="0" fontId="21" fillId="0" borderId="0" xfId="0" applyFont="1"/>
    <xf numFmtId="2" fontId="3" fillId="0" borderId="1" xfId="0" applyNumberFormat="1" applyFont="1" applyBorder="1" applyAlignment="1">
      <alignment vertical="top" wrapText="1"/>
    </xf>
    <xf numFmtId="2" fontId="3" fillId="0" borderId="3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center" wrapText="1"/>
    </xf>
    <xf numFmtId="0" fontId="24" fillId="0" borderId="1" xfId="0" applyFont="1" applyBorder="1"/>
    <xf numFmtId="2" fontId="24" fillId="0" borderId="1" xfId="0" applyNumberFormat="1" applyFont="1" applyBorder="1"/>
    <xf numFmtId="0" fontId="14" fillId="0" borderId="1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vertical="center" wrapText="1"/>
    </xf>
    <xf numFmtId="0" fontId="0" fillId="0" borderId="0" xfId="0" applyBorder="1"/>
    <xf numFmtId="165" fontId="24" fillId="0" borderId="1" xfId="0" applyNumberFormat="1" applyFont="1" applyBorder="1"/>
    <xf numFmtId="0" fontId="24" fillId="0" borderId="0" xfId="0" applyFont="1" applyBorder="1"/>
    <xf numFmtId="0" fontId="5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25" fillId="0" borderId="3" xfId="0" applyFont="1" applyFill="1" applyBorder="1" applyAlignment="1">
      <alignment wrapText="1"/>
    </xf>
    <xf numFmtId="2" fontId="24" fillId="0" borderId="3" xfId="0" applyNumberFormat="1" applyFont="1" applyBorder="1"/>
    <xf numFmtId="165" fontId="24" fillId="0" borderId="3" xfId="0" applyNumberFormat="1" applyFont="1" applyBorder="1"/>
    <xf numFmtId="0" fontId="24" fillId="0" borderId="3" xfId="0" applyFont="1" applyBorder="1"/>
    <xf numFmtId="0" fontId="5" fillId="0" borderId="1" xfId="0" applyFont="1" applyBorder="1" applyAlignment="1">
      <alignment horizontal="left" vertical="center" wrapText="1"/>
    </xf>
    <xf numFmtId="2" fontId="16" fillId="0" borderId="1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2" fontId="0" fillId="0" borderId="1" xfId="0" applyNumberFormat="1" applyBorder="1"/>
    <xf numFmtId="2" fontId="23" fillId="0" borderId="1" xfId="0" applyNumberFormat="1" applyFont="1" applyBorder="1"/>
    <xf numFmtId="0" fontId="0" fillId="0" borderId="7" xfId="0" applyBorder="1"/>
    <xf numFmtId="2" fontId="16" fillId="2" borderId="1" xfId="0" applyNumberFormat="1" applyFont="1" applyFill="1" applyBorder="1" applyAlignment="1">
      <alignment horizontal="center"/>
    </xf>
    <xf numFmtId="2" fontId="16" fillId="2" borderId="1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5" fillId="0" borderId="1" xfId="0" applyFont="1" applyBorder="1" applyAlignment="1"/>
    <xf numFmtId="2" fontId="5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wrapText="1"/>
    </xf>
    <xf numFmtId="2" fontId="16" fillId="0" borderId="1" xfId="0" applyNumberFormat="1" applyFont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2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2" fontId="24" fillId="0" borderId="3" xfId="0" applyNumberFormat="1" applyFont="1" applyBorder="1" applyAlignment="1">
      <alignment horizontal="center"/>
    </xf>
    <xf numFmtId="0" fontId="26" fillId="0" borderId="1" xfId="0" applyFont="1" applyBorder="1" applyAlignment="1">
      <alignment wrapText="1"/>
    </xf>
    <xf numFmtId="0" fontId="19" fillId="0" borderId="1" xfId="0" applyFont="1" applyBorder="1" applyAlignment="1">
      <alignment vertical="top" wrapText="1"/>
    </xf>
    <xf numFmtId="0" fontId="0" fillId="0" borderId="3" xfId="0" applyBorder="1"/>
    <xf numFmtId="2" fontId="0" fillId="0" borderId="3" xfId="0" applyNumberFormat="1" applyBorder="1"/>
    <xf numFmtId="0" fontId="16" fillId="0" borderId="1" xfId="0" applyFont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left" vertical="top" wrapText="1"/>
    </xf>
    <xf numFmtId="0" fontId="0" fillId="0" borderId="4" xfId="0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0" xfId="0" applyFont="1"/>
    <xf numFmtId="2" fontId="16" fillId="0" borderId="1" xfId="0" applyNumberFormat="1" applyFont="1" applyBorder="1"/>
    <xf numFmtId="2" fontId="19" fillId="0" borderId="1" xfId="0" applyNumberFormat="1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1"/>
  <sheetViews>
    <sheetView workbookViewId="0">
      <selection activeCell="C111" sqref="C111"/>
    </sheetView>
  </sheetViews>
  <sheetFormatPr defaultRowHeight="14.5"/>
  <cols>
    <col min="2" max="2" width="27.1796875" customWidth="1"/>
    <col min="4" max="4" width="7.26953125" customWidth="1"/>
    <col min="5" max="5" width="11.1796875" customWidth="1"/>
    <col min="7" max="7" width="18.7265625" customWidth="1"/>
    <col min="9" max="9" width="10.1796875" customWidth="1"/>
    <col min="12" max="12" width="12.1796875" customWidth="1"/>
  </cols>
  <sheetData>
    <row r="1" spans="1:11" ht="45" customHeight="1">
      <c r="G1" s="153" t="s">
        <v>49</v>
      </c>
      <c r="H1" s="153"/>
      <c r="I1" s="153"/>
      <c r="J1" s="153"/>
      <c r="K1" s="153"/>
    </row>
    <row r="2" spans="1:11" ht="79.5" customHeight="1">
      <c r="A2" s="154" t="s">
        <v>53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1" ht="48.75" customHeight="1">
      <c r="A3" s="36" t="s">
        <v>52</v>
      </c>
      <c r="B3" s="156" t="s">
        <v>51</v>
      </c>
      <c r="C3" s="150" t="s">
        <v>36</v>
      </c>
      <c r="D3" s="151"/>
      <c r="E3" s="152"/>
      <c r="F3" s="158" t="s">
        <v>0</v>
      </c>
      <c r="G3" s="150" t="s">
        <v>37</v>
      </c>
      <c r="H3" s="151"/>
      <c r="I3" s="151"/>
      <c r="J3" s="152"/>
      <c r="K3" s="158" t="s">
        <v>1</v>
      </c>
    </row>
    <row r="4" spans="1:11" ht="87" customHeight="1">
      <c r="B4" s="157"/>
      <c r="C4" s="18" t="s">
        <v>2</v>
      </c>
      <c r="D4" s="19" t="s">
        <v>38</v>
      </c>
      <c r="E4" s="1" t="s">
        <v>3</v>
      </c>
      <c r="F4" s="159"/>
      <c r="G4" s="1" t="s">
        <v>4</v>
      </c>
      <c r="H4" s="3" t="s">
        <v>5</v>
      </c>
      <c r="I4" s="1" t="s">
        <v>6</v>
      </c>
      <c r="J4" s="3" t="s">
        <v>5</v>
      </c>
      <c r="K4" s="159"/>
    </row>
    <row r="5" spans="1:11" ht="24">
      <c r="A5" s="56" t="s">
        <v>106</v>
      </c>
      <c r="B5" s="4" t="s">
        <v>8</v>
      </c>
      <c r="C5" s="67">
        <v>0.05</v>
      </c>
      <c r="D5" s="5"/>
      <c r="E5" s="4"/>
      <c r="F5" s="67">
        <f>SUM(C5,E5)</f>
        <v>0.05</v>
      </c>
      <c r="G5" s="20"/>
      <c r="H5" s="5"/>
      <c r="I5" s="4"/>
      <c r="J5" s="5"/>
      <c r="K5" s="25">
        <v>0</v>
      </c>
    </row>
    <row r="6" spans="1:11">
      <c r="A6" s="58"/>
      <c r="B6" s="50" t="s">
        <v>10</v>
      </c>
      <c r="C6" s="67">
        <v>0.5</v>
      </c>
      <c r="D6" s="5"/>
      <c r="E6" s="4"/>
      <c r="F6" s="67">
        <f>SUM(C6:D6)</f>
        <v>0.5</v>
      </c>
      <c r="G6" s="5"/>
      <c r="H6" s="5"/>
      <c r="I6" s="4"/>
      <c r="J6" s="5"/>
      <c r="K6" s="25">
        <v>0</v>
      </c>
    </row>
    <row r="7" spans="1:11">
      <c r="A7" s="59"/>
      <c r="B7" s="51" t="s">
        <v>11</v>
      </c>
      <c r="C7" s="67">
        <v>0.05</v>
      </c>
      <c r="D7" s="5"/>
      <c r="E7" s="6"/>
      <c r="F7" s="67">
        <f t="shared" ref="F7:F72" si="0">SUM(C7:D7)</f>
        <v>0.05</v>
      </c>
      <c r="G7" s="5"/>
      <c r="H7" s="5"/>
      <c r="I7" s="6"/>
      <c r="J7" s="7"/>
      <c r="K7" s="25">
        <v>0</v>
      </c>
    </row>
    <row r="8" spans="1:11" ht="15" customHeight="1">
      <c r="A8" s="59"/>
      <c r="B8" s="50" t="s">
        <v>12</v>
      </c>
      <c r="C8" s="67">
        <v>1</v>
      </c>
      <c r="D8" s="5"/>
      <c r="E8" s="4"/>
      <c r="F8" s="67">
        <f t="shared" si="0"/>
        <v>1</v>
      </c>
      <c r="G8" s="5"/>
      <c r="H8" s="5"/>
      <c r="I8" s="5"/>
      <c r="J8" s="5"/>
      <c r="K8" s="25">
        <v>0</v>
      </c>
    </row>
    <row r="9" spans="1:11">
      <c r="A9" s="59"/>
      <c r="B9" s="51" t="s">
        <v>13</v>
      </c>
      <c r="C9" s="68">
        <v>0.25</v>
      </c>
      <c r="D9" s="9"/>
      <c r="E9" s="10"/>
      <c r="F9" s="67">
        <f t="shared" si="0"/>
        <v>0.25</v>
      </c>
      <c r="G9" s="20"/>
      <c r="H9" s="5"/>
      <c r="I9" s="11"/>
      <c r="J9" s="11"/>
      <c r="K9" s="25">
        <v>0</v>
      </c>
    </row>
    <row r="10" spans="1:11">
      <c r="A10" s="59"/>
      <c r="B10" s="51" t="s">
        <v>14</v>
      </c>
      <c r="C10" s="68">
        <v>0.04</v>
      </c>
      <c r="D10" s="9"/>
      <c r="E10" s="10"/>
      <c r="F10" s="67">
        <f t="shared" si="0"/>
        <v>0.04</v>
      </c>
      <c r="G10" s="20"/>
      <c r="H10" s="5"/>
      <c r="I10" s="11"/>
      <c r="J10" s="11"/>
      <c r="K10" s="25">
        <v>0</v>
      </c>
    </row>
    <row r="11" spans="1:11">
      <c r="A11" s="59"/>
      <c r="B11" s="52" t="s">
        <v>15</v>
      </c>
      <c r="C11" s="68">
        <v>0.5</v>
      </c>
      <c r="D11" s="9"/>
      <c r="E11" s="10"/>
      <c r="F11" s="67">
        <f t="shared" si="0"/>
        <v>0.5</v>
      </c>
      <c r="G11" s="20"/>
      <c r="H11" s="5"/>
      <c r="I11" s="11"/>
      <c r="J11" s="11"/>
      <c r="K11" s="25">
        <v>0</v>
      </c>
    </row>
    <row r="12" spans="1:11">
      <c r="A12" s="59"/>
      <c r="B12" s="52" t="s">
        <v>16</v>
      </c>
      <c r="C12" s="68">
        <v>0.05</v>
      </c>
      <c r="D12" s="9"/>
      <c r="E12" s="10"/>
      <c r="F12" s="67">
        <f t="shared" si="0"/>
        <v>0.05</v>
      </c>
      <c r="G12" s="21"/>
      <c r="H12" s="5"/>
      <c r="I12" s="11"/>
      <c r="J12" s="11"/>
      <c r="K12" s="25">
        <v>0</v>
      </c>
    </row>
    <row r="13" spans="1:11">
      <c r="A13" s="59"/>
      <c r="B13" s="51" t="s">
        <v>17</v>
      </c>
      <c r="C13" s="68">
        <v>0.7</v>
      </c>
      <c r="D13" s="9"/>
      <c r="E13" s="10"/>
      <c r="F13" s="67">
        <f t="shared" si="0"/>
        <v>0.7</v>
      </c>
      <c r="G13" s="21"/>
      <c r="H13" s="5"/>
      <c r="I13" s="11"/>
      <c r="J13" s="11"/>
      <c r="K13" s="25">
        <v>0</v>
      </c>
    </row>
    <row r="14" spans="1:11">
      <c r="A14" s="59"/>
      <c r="B14" s="51" t="s">
        <v>18</v>
      </c>
      <c r="C14" s="68">
        <v>0.45</v>
      </c>
      <c r="D14" s="9"/>
      <c r="E14" s="10"/>
      <c r="F14" s="67">
        <f t="shared" si="0"/>
        <v>0.45</v>
      </c>
      <c r="G14" s="20"/>
      <c r="H14" s="5"/>
      <c r="I14" s="11"/>
      <c r="J14" s="11"/>
      <c r="K14" s="25">
        <v>0</v>
      </c>
    </row>
    <row r="15" spans="1:11">
      <c r="A15" s="59"/>
      <c r="B15" s="51" t="s">
        <v>19</v>
      </c>
      <c r="C15" s="68">
        <v>0.04</v>
      </c>
      <c r="D15" s="9"/>
      <c r="E15" s="10"/>
      <c r="F15" s="67">
        <f t="shared" si="0"/>
        <v>0.04</v>
      </c>
      <c r="G15" s="21"/>
      <c r="H15" s="5"/>
      <c r="I15" s="11"/>
      <c r="J15" s="11"/>
      <c r="K15" s="25">
        <v>0</v>
      </c>
    </row>
    <row r="16" spans="1:11">
      <c r="A16" s="59"/>
      <c r="B16" s="51" t="s">
        <v>20</v>
      </c>
      <c r="C16" s="68">
        <v>0.04</v>
      </c>
      <c r="D16" s="9"/>
      <c r="E16" s="10"/>
      <c r="F16" s="67">
        <f t="shared" si="0"/>
        <v>0.04</v>
      </c>
      <c r="G16" s="20"/>
      <c r="H16" s="5"/>
      <c r="I16" s="11"/>
      <c r="J16" s="11"/>
      <c r="K16" s="25">
        <v>0</v>
      </c>
    </row>
    <row r="17" spans="1:11">
      <c r="A17" s="59"/>
      <c r="B17" s="51" t="s">
        <v>21</v>
      </c>
      <c r="C17" s="68">
        <v>0.25</v>
      </c>
      <c r="D17" s="9"/>
      <c r="E17" s="10"/>
      <c r="F17" s="67">
        <f t="shared" si="0"/>
        <v>0.25</v>
      </c>
      <c r="G17" s="22"/>
      <c r="H17" s="5"/>
      <c r="I17" s="11"/>
      <c r="J17" s="11"/>
      <c r="K17" s="25">
        <v>0</v>
      </c>
    </row>
    <row r="18" spans="1:11">
      <c r="A18" s="59"/>
      <c r="B18" s="51" t="s">
        <v>22</v>
      </c>
      <c r="C18" s="68">
        <v>0.25</v>
      </c>
      <c r="D18" s="9"/>
      <c r="E18" s="10"/>
      <c r="F18" s="67">
        <f t="shared" si="0"/>
        <v>0.25</v>
      </c>
      <c r="G18" s="20"/>
      <c r="H18" s="5"/>
      <c r="I18" s="11"/>
      <c r="J18" s="11"/>
      <c r="K18" s="25">
        <v>0</v>
      </c>
    </row>
    <row r="19" spans="1:11">
      <c r="A19" s="59"/>
      <c r="B19" s="51" t="s">
        <v>23</v>
      </c>
      <c r="C19" s="68">
        <v>0.75</v>
      </c>
      <c r="D19" s="9"/>
      <c r="E19" s="10"/>
      <c r="F19" s="67">
        <f t="shared" si="0"/>
        <v>0.75</v>
      </c>
      <c r="G19" s="20"/>
      <c r="H19" s="5"/>
      <c r="I19" s="11"/>
      <c r="J19" s="11"/>
      <c r="K19" s="25">
        <v>0</v>
      </c>
    </row>
    <row r="20" spans="1:11">
      <c r="A20" s="59"/>
      <c r="B20" s="51" t="s">
        <v>24</v>
      </c>
      <c r="C20" s="68">
        <v>0.09</v>
      </c>
      <c r="D20" s="9"/>
      <c r="E20" s="10"/>
      <c r="F20" s="67">
        <f t="shared" si="0"/>
        <v>0.09</v>
      </c>
      <c r="G20" s="5"/>
      <c r="H20" s="5"/>
      <c r="I20" s="11"/>
      <c r="J20" s="11"/>
      <c r="K20" s="25">
        <v>0</v>
      </c>
    </row>
    <row r="21" spans="1:11">
      <c r="A21" s="59"/>
      <c r="B21" s="51" t="s">
        <v>25</v>
      </c>
      <c r="C21" s="68">
        <v>0.04</v>
      </c>
      <c r="D21" s="9"/>
      <c r="E21" s="10"/>
      <c r="F21" s="67">
        <f t="shared" si="0"/>
        <v>0.04</v>
      </c>
      <c r="G21" s="5"/>
      <c r="H21" s="5"/>
      <c r="I21" s="11"/>
      <c r="J21" s="11"/>
      <c r="K21" s="25">
        <v>0</v>
      </c>
    </row>
    <row r="22" spans="1:11">
      <c r="A22" s="59"/>
      <c r="B22" s="51" t="s">
        <v>26</v>
      </c>
      <c r="C22" s="68">
        <v>1.5</v>
      </c>
      <c r="D22" s="9"/>
      <c r="E22" s="10"/>
      <c r="F22" s="67">
        <f t="shared" si="0"/>
        <v>1.5</v>
      </c>
      <c r="G22" s="5"/>
      <c r="H22" s="5"/>
      <c r="I22" s="11"/>
      <c r="J22" s="11"/>
      <c r="K22" s="25">
        <v>0</v>
      </c>
    </row>
    <row r="23" spans="1:11">
      <c r="A23" s="59"/>
      <c r="B23" s="51" t="s">
        <v>27</v>
      </c>
      <c r="C23" s="68">
        <v>0.05</v>
      </c>
      <c r="D23" s="9"/>
      <c r="E23" s="10"/>
      <c r="F23" s="67">
        <f t="shared" si="0"/>
        <v>0.05</v>
      </c>
      <c r="G23" s="20"/>
      <c r="H23" s="5"/>
      <c r="I23" s="11"/>
      <c r="J23" s="11"/>
      <c r="K23" s="25">
        <v>0</v>
      </c>
    </row>
    <row r="24" spans="1:11">
      <c r="A24" s="59"/>
      <c r="B24" s="51" t="s">
        <v>113</v>
      </c>
      <c r="C24" s="68">
        <v>0.2</v>
      </c>
      <c r="D24" s="9"/>
      <c r="E24" s="49"/>
      <c r="F24" s="67">
        <f t="shared" si="0"/>
        <v>0.2</v>
      </c>
      <c r="G24" s="20"/>
      <c r="H24" s="5"/>
      <c r="I24" s="43"/>
      <c r="J24" s="43"/>
      <c r="K24" s="25">
        <v>0</v>
      </c>
    </row>
    <row r="25" spans="1:11" s="35" customFormat="1" ht="54" customHeight="1">
      <c r="A25" s="59"/>
      <c r="B25" s="50" t="s">
        <v>28</v>
      </c>
      <c r="C25" s="68">
        <v>0.5</v>
      </c>
      <c r="D25" s="13"/>
      <c r="E25" s="28"/>
      <c r="F25" s="67">
        <f t="shared" si="0"/>
        <v>0.5</v>
      </c>
      <c r="G25" s="20" t="s">
        <v>71</v>
      </c>
      <c r="H25" s="67">
        <v>0.73299999999999998</v>
      </c>
      <c r="I25" s="27"/>
      <c r="J25" s="27"/>
      <c r="K25" s="25">
        <v>0</v>
      </c>
    </row>
    <row r="26" spans="1:11" ht="35.25" customHeight="1">
      <c r="A26" s="59"/>
      <c r="B26" s="53" t="s">
        <v>29</v>
      </c>
      <c r="C26" s="69">
        <v>0.14000000000000001</v>
      </c>
      <c r="D26" s="31"/>
      <c r="E26" s="32"/>
      <c r="F26" s="76">
        <f t="shared" si="0"/>
        <v>0.14000000000000001</v>
      </c>
      <c r="G26" s="33" t="s">
        <v>44</v>
      </c>
      <c r="H26" s="76">
        <v>1.7969999999999999</v>
      </c>
      <c r="I26" s="34"/>
      <c r="J26" s="34"/>
      <c r="K26" s="25">
        <v>0</v>
      </c>
    </row>
    <row r="27" spans="1:11">
      <c r="A27" s="59"/>
      <c r="B27" s="51" t="s">
        <v>30</v>
      </c>
      <c r="C27" s="68">
        <v>0.19</v>
      </c>
      <c r="D27" s="9"/>
      <c r="E27" s="10"/>
      <c r="F27" s="67">
        <f t="shared" si="0"/>
        <v>0.19</v>
      </c>
      <c r="G27" s="5" t="s">
        <v>41</v>
      </c>
      <c r="H27" s="67">
        <v>0.60699999999999998</v>
      </c>
      <c r="I27" s="11"/>
      <c r="J27" s="11"/>
      <c r="K27" s="25">
        <v>0</v>
      </c>
    </row>
    <row r="28" spans="1:11" ht="23.25" customHeight="1">
      <c r="A28" s="59"/>
      <c r="B28" s="50" t="s">
        <v>39</v>
      </c>
      <c r="C28" s="68">
        <v>0.28999999999999998</v>
      </c>
      <c r="D28" s="9"/>
      <c r="E28" s="10"/>
      <c r="F28" s="67">
        <f t="shared" si="0"/>
        <v>0.28999999999999998</v>
      </c>
      <c r="G28" s="20" t="s">
        <v>42</v>
      </c>
      <c r="H28" s="67">
        <v>1.8540000000000001</v>
      </c>
      <c r="I28" s="11"/>
      <c r="J28" s="11"/>
      <c r="K28" s="25">
        <v>0</v>
      </c>
    </row>
    <row r="29" spans="1:11">
      <c r="A29" s="59"/>
      <c r="B29" s="50" t="s">
        <v>18</v>
      </c>
      <c r="C29" s="68">
        <v>0.45</v>
      </c>
      <c r="D29" s="9"/>
      <c r="E29" s="10"/>
      <c r="F29" s="67">
        <f t="shared" si="0"/>
        <v>0.45</v>
      </c>
      <c r="G29" s="22" t="s">
        <v>43</v>
      </c>
      <c r="H29" s="67">
        <v>0.745</v>
      </c>
      <c r="I29" s="11"/>
      <c r="J29" s="11"/>
      <c r="K29" s="25">
        <v>0</v>
      </c>
    </row>
    <row r="30" spans="1:11" ht="26.25" customHeight="1">
      <c r="A30" s="59"/>
      <c r="B30" s="50" t="s">
        <v>40</v>
      </c>
      <c r="C30" s="68">
        <v>0.25</v>
      </c>
      <c r="D30" s="9"/>
      <c r="E30" s="10"/>
      <c r="F30" s="67">
        <f t="shared" si="0"/>
        <v>0.25</v>
      </c>
      <c r="G30" s="5" t="s">
        <v>45</v>
      </c>
      <c r="H30" s="67">
        <v>2.5640000000000001</v>
      </c>
      <c r="I30" s="11"/>
      <c r="J30" s="11"/>
      <c r="K30" s="25">
        <v>0</v>
      </c>
    </row>
    <row r="31" spans="1:11">
      <c r="A31" s="59"/>
      <c r="B31" s="51" t="s">
        <v>15</v>
      </c>
      <c r="C31" s="68">
        <v>0.5</v>
      </c>
      <c r="D31" s="9"/>
      <c r="E31" s="10"/>
      <c r="F31" s="67">
        <f t="shared" si="0"/>
        <v>0.5</v>
      </c>
      <c r="G31" s="22"/>
      <c r="H31" s="67"/>
      <c r="I31" s="11"/>
      <c r="J31" s="11"/>
      <c r="K31" s="25">
        <v>0</v>
      </c>
    </row>
    <row r="32" spans="1:11" ht="23">
      <c r="A32" s="59"/>
      <c r="B32" s="54" t="s">
        <v>46</v>
      </c>
      <c r="C32" s="68"/>
      <c r="D32" s="39">
        <v>1.1499999999999999</v>
      </c>
      <c r="E32" s="26" t="s">
        <v>47</v>
      </c>
      <c r="F32" s="67">
        <f t="shared" si="0"/>
        <v>1.1499999999999999</v>
      </c>
      <c r="G32" s="22"/>
      <c r="H32" s="67"/>
      <c r="I32" s="23"/>
      <c r="J32" s="23"/>
      <c r="K32" s="67">
        <f t="shared" ref="K32" si="1">F32-H32-J32</f>
        <v>1.1499999999999999</v>
      </c>
    </row>
    <row r="33" spans="1:11" ht="34.5" customHeight="1">
      <c r="A33" s="59"/>
      <c r="B33" s="51" t="s">
        <v>48</v>
      </c>
      <c r="C33" s="68">
        <v>0.6</v>
      </c>
      <c r="D33" s="9"/>
      <c r="E33" s="24"/>
      <c r="F33" s="67">
        <f t="shared" si="0"/>
        <v>0.6</v>
      </c>
      <c r="G33" s="22" t="s">
        <v>70</v>
      </c>
      <c r="H33" s="67">
        <v>0.89</v>
      </c>
      <c r="I33" s="23"/>
      <c r="J33" s="23"/>
      <c r="K33" s="25">
        <v>0</v>
      </c>
    </row>
    <row r="34" spans="1:11" ht="70.5" customHeight="1">
      <c r="A34" s="59"/>
      <c r="B34" s="51" t="s">
        <v>114</v>
      </c>
      <c r="C34" s="68">
        <v>1.4</v>
      </c>
      <c r="D34" s="9"/>
      <c r="E34" s="49"/>
      <c r="F34" s="67">
        <f t="shared" si="0"/>
        <v>1.4</v>
      </c>
      <c r="G34" s="22"/>
      <c r="H34" s="67"/>
      <c r="I34" s="43"/>
      <c r="J34" s="43"/>
      <c r="K34" s="25">
        <v>0</v>
      </c>
    </row>
    <row r="35" spans="1:11" ht="36" customHeight="1">
      <c r="A35" s="59"/>
      <c r="B35" s="51" t="s">
        <v>54</v>
      </c>
      <c r="C35" s="68">
        <v>0.63</v>
      </c>
      <c r="D35" s="9"/>
      <c r="E35" s="24"/>
      <c r="F35" s="67">
        <f t="shared" si="0"/>
        <v>0.63</v>
      </c>
      <c r="G35" s="22" t="s">
        <v>63</v>
      </c>
      <c r="H35" s="67">
        <v>0.28100000000000003</v>
      </c>
      <c r="I35" s="23"/>
      <c r="J35" s="23"/>
      <c r="K35" s="25">
        <v>0</v>
      </c>
    </row>
    <row r="36" spans="1:11">
      <c r="A36" s="59"/>
      <c r="B36" s="51" t="s">
        <v>48</v>
      </c>
      <c r="C36" s="68">
        <v>0.3</v>
      </c>
      <c r="D36" s="9"/>
      <c r="E36" s="24"/>
      <c r="F36" s="67">
        <f t="shared" si="0"/>
        <v>0.3</v>
      </c>
      <c r="G36" s="22"/>
      <c r="H36" s="67"/>
      <c r="I36" s="23"/>
      <c r="J36" s="23"/>
      <c r="K36" s="25">
        <v>0</v>
      </c>
    </row>
    <row r="37" spans="1:11">
      <c r="A37" s="59"/>
      <c r="B37" s="51" t="s">
        <v>55</v>
      </c>
      <c r="C37" s="68">
        <v>0.2</v>
      </c>
      <c r="D37" s="9"/>
      <c r="E37" s="24"/>
      <c r="F37" s="67">
        <f t="shared" si="0"/>
        <v>0.2</v>
      </c>
      <c r="G37" s="22"/>
      <c r="H37" s="67"/>
      <c r="I37" s="23"/>
      <c r="J37" s="23"/>
      <c r="K37" s="25">
        <v>0</v>
      </c>
    </row>
    <row r="38" spans="1:11">
      <c r="A38" s="59"/>
      <c r="B38" s="51" t="s">
        <v>56</v>
      </c>
      <c r="C38" s="68">
        <v>0.5</v>
      </c>
      <c r="D38" s="9"/>
      <c r="E38" s="24"/>
      <c r="F38" s="67">
        <f t="shared" si="0"/>
        <v>0.5</v>
      </c>
      <c r="G38" s="22"/>
      <c r="H38" s="67"/>
      <c r="I38" s="23"/>
      <c r="J38" s="23"/>
      <c r="K38" s="25">
        <v>0</v>
      </c>
    </row>
    <row r="39" spans="1:11">
      <c r="A39" s="59"/>
      <c r="B39" s="51" t="s">
        <v>57</v>
      </c>
      <c r="C39" s="68">
        <v>0.73499999999999999</v>
      </c>
      <c r="D39" s="9"/>
      <c r="E39" s="24"/>
      <c r="F39" s="67">
        <f t="shared" si="0"/>
        <v>0.73499999999999999</v>
      </c>
      <c r="G39" s="22"/>
      <c r="H39" s="67"/>
      <c r="I39" s="23"/>
      <c r="J39" s="23"/>
      <c r="K39" s="25">
        <v>0</v>
      </c>
    </row>
    <row r="40" spans="1:11">
      <c r="A40" s="59"/>
      <c r="B40" s="51" t="s">
        <v>58</v>
      </c>
      <c r="C40" s="68">
        <v>0.09</v>
      </c>
      <c r="D40" s="9"/>
      <c r="E40" s="24"/>
      <c r="F40" s="67">
        <f t="shared" si="0"/>
        <v>0.09</v>
      </c>
      <c r="G40" s="22"/>
      <c r="H40" s="67"/>
      <c r="I40" s="23"/>
      <c r="J40" s="23"/>
      <c r="K40" s="25">
        <v>0</v>
      </c>
    </row>
    <row r="41" spans="1:11">
      <c r="A41" s="59"/>
      <c r="B41" s="51" t="s">
        <v>59</v>
      </c>
      <c r="C41" s="68">
        <v>0.3</v>
      </c>
      <c r="D41" s="9"/>
      <c r="E41" s="24"/>
      <c r="F41" s="67">
        <f t="shared" si="0"/>
        <v>0.3</v>
      </c>
      <c r="G41" s="22"/>
      <c r="H41" s="67"/>
      <c r="I41" s="23"/>
      <c r="J41" s="23"/>
      <c r="K41" s="25">
        <v>0</v>
      </c>
    </row>
    <row r="42" spans="1:11">
      <c r="A42" s="59"/>
      <c r="B42" s="51" t="s">
        <v>60</v>
      </c>
      <c r="C42" s="68">
        <v>0.18</v>
      </c>
      <c r="D42" s="9"/>
      <c r="E42" s="24"/>
      <c r="F42" s="67">
        <f t="shared" si="0"/>
        <v>0.18</v>
      </c>
      <c r="G42" s="22"/>
      <c r="H42" s="67"/>
      <c r="I42" s="23"/>
      <c r="J42" s="23"/>
      <c r="K42" s="25">
        <v>0</v>
      </c>
    </row>
    <row r="43" spans="1:11">
      <c r="A43" s="59"/>
      <c r="B43" s="51" t="s">
        <v>61</v>
      </c>
      <c r="C43" s="68">
        <v>0.04</v>
      </c>
      <c r="D43" s="9"/>
      <c r="E43" s="24"/>
      <c r="F43" s="67">
        <f t="shared" si="0"/>
        <v>0.04</v>
      </c>
      <c r="G43" s="22"/>
      <c r="H43" s="67"/>
      <c r="I43" s="23"/>
      <c r="J43" s="23"/>
      <c r="K43" s="25">
        <v>0</v>
      </c>
    </row>
    <row r="44" spans="1:11">
      <c r="A44" s="59"/>
      <c r="B44" s="50" t="s">
        <v>62</v>
      </c>
      <c r="C44" s="68">
        <v>0.44</v>
      </c>
      <c r="D44" s="9"/>
      <c r="E44" s="30"/>
      <c r="F44" s="67">
        <f t="shared" si="0"/>
        <v>0.44</v>
      </c>
      <c r="G44" s="22"/>
      <c r="H44" s="67"/>
      <c r="I44" s="29"/>
      <c r="J44" s="29"/>
      <c r="K44" s="25">
        <v>0</v>
      </c>
    </row>
    <row r="45" spans="1:11">
      <c r="A45" s="59"/>
      <c r="B45" s="50" t="s">
        <v>64</v>
      </c>
      <c r="C45" s="70">
        <v>0.5</v>
      </c>
      <c r="D45" s="9"/>
      <c r="E45" s="30"/>
      <c r="F45" s="67">
        <f t="shared" si="0"/>
        <v>0.5</v>
      </c>
      <c r="G45" s="22"/>
      <c r="H45" s="67"/>
      <c r="I45" s="29"/>
      <c r="J45" s="29"/>
      <c r="K45" s="25">
        <v>0</v>
      </c>
    </row>
    <row r="46" spans="1:11">
      <c r="A46" s="59"/>
      <c r="B46" s="50" t="s">
        <v>65</v>
      </c>
      <c r="C46" s="42">
        <v>0.45</v>
      </c>
      <c r="D46" s="9"/>
      <c r="E46" s="30"/>
      <c r="F46" s="67">
        <f t="shared" si="0"/>
        <v>0.45</v>
      </c>
      <c r="G46" s="22"/>
      <c r="H46" s="67"/>
      <c r="I46" s="29"/>
      <c r="J46" s="29"/>
      <c r="K46" s="25">
        <v>0</v>
      </c>
    </row>
    <row r="47" spans="1:11">
      <c r="A47" s="59"/>
      <c r="B47" s="50" t="s">
        <v>66</v>
      </c>
      <c r="C47" s="42">
        <v>0.4</v>
      </c>
      <c r="D47" s="9"/>
      <c r="E47" s="30"/>
      <c r="F47" s="67">
        <f t="shared" si="0"/>
        <v>0.4</v>
      </c>
      <c r="G47" s="22"/>
      <c r="H47" s="67"/>
      <c r="I47" s="29"/>
      <c r="J47" s="29"/>
      <c r="K47" s="25">
        <v>0</v>
      </c>
    </row>
    <row r="48" spans="1:11">
      <c r="A48" s="59"/>
      <c r="B48" s="50" t="s">
        <v>67</v>
      </c>
      <c r="C48" s="42">
        <v>0.39</v>
      </c>
      <c r="D48" s="9"/>
      <c r="E48" s="30"/>
      <c r="F48" s="67">
        <f t="shared" si="0"/>
        <v>0.39</v>
      </c>
      <c r="G48" s="22"/>
      <c r="H48" s="67"/>
      <c r="I48" s="29"/>
      <c r="J48" s="29"/>
      <c r="K48" s="25">
        <v>0</v>
      </c>
    </row>
    <row r="49" spans="1:11">
      <c r="A49" s="59"/>
      <c r="B49" s="50" t="s">
        <v>68</v>
      </c>
      <c r="C49" s="42">
        <v>0.40400000000000003</v>
      </c>
      <c r="D49" s="9"/>
      <c r="E49" s="30"/>
      <c r="F49" s="67">
        <f t="shared" si="0"/>
        <v>0.40400000000000003</v>
      </c>
      <c r="G49" s="22"/>
      <c r="H49" s="67"/>
      <c r="I49" s="29"/>
      <c r="J49" s="29"/>
      <c r="K49" s="25">
        <v>0</v>
      </c>
    </row>
    <row r="50" spans="1:11">
      <c r="A50" s="59"/>
      <c r="B50" s="50" t="s">
        <v>21</v>
      </c>
      <c r="C50" s="42">
        <v>0.4</v>
      </c>
      <c r="D50" s="9"/>
      <c r="E50" s="30"/>
      <c r="F50" s="67">
        <f t="shared" si="0"/>
        <v>0.4</v>
      </c>
      <c r="G50" s="22"/>
      <c r="H50" s="67"/>
      <c r="I50" s="29"/>
      <c r="J50" s="29"/>
      <c r="K50" s="25">
        <v>0</v>
      </c>
    </row>
    <row r="51" spans="1:11" ht="19.5" customHeight="1">
      <c r="A51" s="59"/>
      <c r="B51" s="50" t="s">
        <v>69</v>
      </c>
      <c r="C51" s="68">
        <v>0.05</v>
      </c>
      <c r="D51" s="9"/>
      <c r="E51" s="30"/>
      <c r="F51" s="67">
        <f t="shared" si="0"/>
        <v>0.05</v>
      </c>
      <c r="G51" s="22"/>
      <c r="H51" s="67"/>
      <c r="I51" s="40"/>
      <c r="J51" s="40"/>
      <c r="K51" s="25">
        <v>0</v>
      </c>
    </row>
    <row r="52" spans="1:11">
      <c r="A52" s="59"/>
      <c r="B52" s="50" t="s">
        <v>72</v>
      </c>
      <c r="C52" s="42">
        <v>0.25</v>
      </c>
      <c r="D52" s="9"/>
      <c r="E52" s="30"/>
      <c r="F52" s="67">
        <f t="shared" si="0"/>
        <v>0.25</v>
      </c>
      <c r="G52" s="22"/>
      <c r="H52" s="67"/>
      <c r="I52" s="29"/>
      <c r="J52" s="29"/>
      <c r="K52" s="25">
        <v>0</v>
      </c>
    </row>
    <row r="53" spans="1:11">
      <c r="A53" s="59"/>
      <c r="B53" s="50" t="s">
        <v>73</v>
      </c>
      <c r="C53" s="42">
        <v>0.01</v>
      </c>
      <c r="D53" s="9"/>
      <c r="E53" s="30"/>
      <c r="F53" s="67">
        <f t="shared" si="0"/>
        <v>0.01</v>
      </c>
      <c r="G53" s="22"/>
      <c r="H53" s="67"/>
      <c r="I53" s="29"/>
      <c r="J53" s="29"/>
      <c r="K53" s="25">
        <v>0</v>
      </c>
    </row>
    <row r="54" spans="1:11">
      <c r="A54" s="59"/>
      <c r="B54" s="50" t="s">
        <v>74</v>
      </c>
      <c r="C54" s="42">
        <v>0.09</v>
      </c>
      <c r="D54" s="9"/>
      <c r="E54" s="44"/>
      <c r="F54" s="67">
        <f t="shared" si="0"/>
        <v>0.09</v>
      </c>
      <c r="G54" s="22"/>
      <c r="H54" s="67"/>
      <c r="I54" s="43"/>
      <c r="J54" s="43"/>
      <c r="K54" s="25">
        <v>0</v>
      </c>
    </row>
    <row r="55" spans="1:11">
      <c r="A55" s="59"/>
      <c r="B55" s="50" t="s">
        <v>75</v>
      </c>
      <c r="C55" s="42">
        <f>0.09+0.09</f>
        <v>0.18</v>
      </c>
      <c r="D55" s="9"/>
      <c r="E55" s="44"/>
      <c r="F55" s="67">
        <f t="shared" si="0"/>
        <v>0.18</v>
      </c>
      <c r="G55" s="22"/>
      <c r="H55" s="67"/>
      <c r="I55" s="43"/>
      <c r="J55" s="43"/>
      <c r="K55" s="25">
        <v>0</v>
      </c>
    </row>
    <row r="56" spans="1:11">
      <c r="A56" s="59"/>
      <c r="B56" s="50" t="s">
        <v>78</v>
      </c>
      <c r="C56" s="42">
        <v>0.04</v>
      </c>
      <c r="D56" s="9"/>
      <c r="E56" s="44"/>
      <c r="F56" s="67">
        <f t="shared" si="0"/>
        <v>0.04</v>
      </c>
      <c r="G56" s="22"/>
      <c r="H56" s="67"/>
      <c r="I56" s="43"/>
      <c r="J56" s="43"/>
      <c r="K56" s="25">
        <v>0</v>
      </c>
    </row>
    <row r="57" spans="1:11">
      <c r="A57" s="59"/>
      <c r="B57" s="50" t="s">
        <v>76</v>
      </c>
      <c r="C57" s="42">
        <v>0.04</v>
      </c>
      <c r="D57" s="9"/>
      <c r="E57" s="44"/>
      <c r="F57" s="67">
        <f t="shared" si="0"/>
        <v>0.04</v>
      </c>
      <c r="G57" s="22"/>
      <c r="H57" s="67"/>
      <c r="I57" s="43"/>
      <c r="J57" s="43"/>
      <c r="K57" s="25">
        <v>0</v>
      </c>
    </row>
    <row r="58" spans="1:11">
      <c r="A58" s="59"/>
      <c r="B58" s="50" t="s">
        <v>77</v>
      </c>
      <c r="C58" s="42">
        <v>0.19</v>
      </c>
      <c r="D58" s="9"/>
      <c r="E58" s="44"/>
      <c r="F58" s="67">
        <f t="shared" si="0"/>
        <v>0.19</v>
      </c>
      <c r="G58" s="22"/>
      <c r="H58" s="67"/>
      <c r="I58" s="43"/>
      <c r="J58" s="43"/>
      <c r="K58" s="25">
        <v>0</v>
      </c>
    </row>
    <row r="59" spans="1:11">
      <c r="A59" s="59"/>
      <c r="B59" s="50" t="s">
        <v>79</v>
      </c>
      <c r="C59" s="42">
        <v>0.2</v>
      </c>
      <c r="D59" s="9"/>
      <c r="E59" s="44"/>
      <c r="F59" s="67">
        <f t="shared" si="0"/>
        <v>0.2</v>
      </c>
      <c r="G59" s="22"/>
      <c r="H59" s="67"/>
      <c r="I59" s="43"/>
      <c r="J59" s="43"/>
      <c r="K59" s="25">
        <v>0</v>
      </c>
    </row>
    <row r="60" spans="1:11">
      <c r="A60" s="59"/>
      <c r="B60" s="50" t="s">
        <v>80</v>
      </c>
      <c r="C60" s="42">
        <v>0.8</v>
      </c>
      <c r="D60" s="9"/>
      <c r="E60" s="45"/>
      <c r="F60" s="67">
        <f t="shared" si="0"/>
        <v>0.8</v>
      </c>
      <c r="G60" s="22"/>
      <c r="H60" s="67"/>
      <c r="I60" s="43"/>
      <c r="J60" s="43"/>
      <c r="K60" s="25">
        <v>0</v>
      </c>
    </row>
    <row r="61" spans="1:11">
      <c r="A61" s="59"/>
      <c r="B61" s="50" t="s">
        <v>81</v>
      </c>
      <c r="C61" s="68">
        <v>0.5</v>
      </c>
      <c r="D61" s="9"/>
      <c r="E61" s="10"/>
      <c r="F61" s="67">
        <f t="shared" si="0"/>
        <v>0.5</v>
      </c>
      <c r="G61" s="22"/>
      <c r="H61" s="67"/>
      <c r="I61" s="11"/>
      <c r="J61" s="11"/>
      <c r="K61" s="25">
        <v>0</v>
      </c>
    </row>
    <row r="62" spans="1:11">
      <c r="A62" s="59"/>
      <c r="B62" s="50" t="s">
        <v>83</v>
      </c>
      <c r="C62" s="70">
        <v>0.4</v>
      </c>
      <c r="D62" s="9"/>
      <c r="E62" s="45"/>
      <c r="F62" s="67">
        <f t="shared" si="0"/>
        <v>0.4</v>
      </c>
      <c r="G62" s="22"/>
      <c r="H62" s="67"/>
      <c r="I62" s="43"/>
      <c r="J62" s="43"/>
      <c r="K62" s="25">
        <v>0</v>
      </c>
    </row>
    <row r="63" spans="1:11" ht="40">
      <c r="A63" s="59"/>
      <c r="B63" s="50" t="s">
        <v>84</v>
      </c>
      <c r="C63" s="68">
        <v>0.44</v>
      </c>
      <c r="D63" s="9"/>
      <c r="E63" s="45"/>
      <c r="F63" s="67">
        <f t="shared" si="0"/>
        <v>0.44</v>
      </c>
      <c r="G63" s="22" t="s">
        <v>82</v>
      </c>
      <c r="H63" s="67">
        <v>35.581000000000003</v>
      </c>
      <c r="I63" s="43"/>
      <c r="J63" s="43"/>
      <c r="K63" s="25">
        <v>0</v>
      </c>
    </row>
    <row r="64" spans="1:11">
      <c r="A64" s="59"/>
      <c r="B64" s="51" t="s">
        <v>113</v>
      </c>
      <c r="C64" s="68">
        <v>0.2</v>
      </c>
      <c r="D64" s="9"/>
      <c r="E64" s="49"/>
      <c r="F64" s="67">
        <f t="shared" si="0"/>
        <v>0.2</v>
      </c>
      <c r="G64" s="22"/>
      <c r="H64" s="67"/>
      <c r="I64" s="43"/>
      <c r="J64" s="43"/>
      <c r="K64" s="25">
        <v>0</v>
      </c>
    </row>
    <row r="65" spans="1:11">
      <c r="A65" s="59"/>
      <c r="B65" s="50" t="s">
        <v>85</v>
      </c>
      <c r="C65" s="42">
        <v>0.7</v>
      </c>
      <c r="D65" s="9"/>
      <c r="E65" s="47"/>
      <c r="F65" s="67">
        <f t="shared" si="0"/>
        <v>0.7</v>
      </c>
      <c r="G65" s="22"/>
      <c r="H65" s="67"/>
      <c r="I65" s="43"/>
      <c r="J65" s="43"/>
      <c r="K65" s="25">
        <v>0</v>
      </c>
    </row>
    <row r="66" spans="1:11">
      <c r="A66" s="59"/>
      <c r="B66" s="50" t="s">
        <v>86</v>
      </c>
      <c r="C66" s="42">
        <v>0.5</v>
      </c>
      <c r="D66" s="9"/>
      <c r="E66" s="48"/>
      <c r="F66" s="67">
        <f t="shared" si="0"/>
        <v>0.5</v>
      </c>
      <c r="G66" s="22"/>
      <c r="H66" s="67"/>
      <c r="I66" s="43"/>
      <c r="J66" s="43"/>
      <c r="K66" s="25">
        <v>0</v>
      </c>
    </row>
    <row r="67" spans="1:11">
      <c r="A67" s="59"/>
      <c r="B67" s="50" t="s">
        <v>87</v>
      </c>
      <c r="C67" s="42">
        <v>0.2</v>
      </c>
      <c r="D67" s="9"/>
      <c r="E67" s="48"/>
      <c r="F67" s="67">
        <f t="shared" si="0"/>
        <v>0.2</v>
      </c>
      <c r="G67" s="22"/>
      <c r="H67" s="67"/>
      <c r="I67" s="43"/>
      <c r="J67" s="43"/>
      <c r="K67" s="25">
        <v>0</v>
      </c>
    </row>
    <row r="68" spans="1:11">
      <c r="A68" s="59"/>
      <c r="B68" s="50" t="s">
        <v>88</v>
      </c>
      <c r="C68" s="42">
        <v>0.45</v>
      </c>
      <c r="D68" s="9"/>
      <c r="E68" s="48"/>
      <c r="F68" s="67">
        <f t="shared" si="0"/>
        <v>0.45</v>
      </c>
      <c r="G68" s="22"/>
      <c r="H68" s="67"/>
      <c r="I68" s="43"/>
      <c r="J68" s="43"/>
      <c r="K68" s="25">
        <v>0</v>
      </c>
    </row>
    <row r="69" spans="1:11">
      <c r="A69" s="59"/>
      <c r="B69" s="50" t="s">
        <v>89</v>
      </c>
      <c r="C69" s="42">
        <v>0.18</v>
      </c>
      <c r="D69" s="9"/>
      <c r="E69" s="48"/>
      <c r="F69" s="67">
        <f t="shared" si="0"/>
        <v>0.18</v>
      </c>
      <c r="G69" s="22"/>
      <c r="H69" s="67"/>
      <c r="I69" s="43"/>
      <c r="J69" s="43"/>
      <c r="K69" s="25">
        <v>0</v>
      </c>
    </row>
    <row r="70" spans="1:11">
      <c r="A70" s="59"/>
      <c r="B70" s="50" t="s">
        <v>90</v>
      </c>
      <c r="C70" s="42">
        <v>0.03</v>
      </c>
      <c r="D70" s="9"/>
      <c r="E70" s="48"/>
      <c r="F70" s="67">
        <f t="shared" si="0"/>
        <v>0.03</v>
      </c>
      <c r="G70" s="22"/>
      <c r="H70" s="67"/>
      <c r="I70" s="43"/>
      <c r="J70" s="43"/>
      <c r="K70" s="25">
        <v>0</v>
      </c>
    </row>
    <row r="71" spans="1:11">
      <c r="A71" s="59"/>
      <c r="B71" s="50" t="s">
        <v>91</v>
      </c>
      <c r="C71" s="42">
        <v>0.04</v>
      </c>
      <c r="D71" s="9"/>
      <c r="E71" s="48"/>
      <c r="F71" s="67">
        <f t="shared" si="0"/>
        <v>0.04</v>
      </c>
      <c r="G71" s="22"/>
      <c r="H71" s="67"/>
      <c r="I71" s="43"/>
      <c r="J71" s="43"/>
      <c r="K71" s="25">
        <v>0</v>
      </c>
    </row>
    <row r="72" spans="1:11">
      <c r="A72" s="59"/>
      <c r="B72" s="50" t="s">
        <v>92</v>
      </c>
      <c r="C72" s="42">
        <v>0.18</v>
      </c>
      <c r="D72" s="9"/>
      <c r="E72" s="48"/>
      <c r="F72" s="67">
        <f t="shared" si="0"/>
        <v>0.18</v>
      </c>
      <c r="G72" s="22"/>
      <c r="H72" s="67"/>
      <c r="I72" s="43"/>
      <c r="J72" s="43"/>
      <c r="K72" s="25">
        <v>0</v>
      </c>
    </row>
    <row r="73" spans="1:11">
      <c r="A73" s="59"/>
      <c r="B73" s="50" t="s">
        <v>93</v>
      </c>
      <c r="C73" s="42">
        <v>0.08</v>
      </c>
      <c r="D73" s="9"/>
      <c r="E73" s="48"/>
      <c r="F73" s="67">
        <f t="shared" ref="F73:F110" si="2">SUM(C73:D73)</f>
        <v>0.08</v>
      </c>
      <c r="G73" s="22"/>
      <c r="H73" s="67"/>
      <c r="I73" s="43"/>
      <c r="J73" s="43"/>
      <c r="K73" s="25">
        <v>0</v>
      </c>
    </row>
    <row r="74" spans="1:11">
      <c r="A74" s="59"/>
      <c r="B74" s="50" t="s">
        <v>94</v>
      </c>
      <c r="C74" s="42">
        <v>0.05</v>
      </c>
      <c r="D74" s="9"/>
      <c r="E74" s="48"/>
      <c r="F74" s="67">
        <f t="shared" si="2"/>
        <v>0.05</v>
      </c>
      <c r="G74" s="22"/>
      <c r="H74" s="67"/>
      <c r="I74" s="43"/>
      <c r="J74" s="43"/>
      <c r="K74" s="25">
        <v>0</v>
      </c>
    </row>
    <row r="75" spans="1:11">
      <c r="A75" s="59"/>
      <c r="B75" s="50" t="s">
        <v>95</v>
      </c>
      <c r="C75" s="42">
        <v>0.6</v>
      </c>
      <c r="D75" s="9"/>
      <c r="E75" s="48"/>
      <c r="F75" s="67">
        <f t="shared" si="2"/>
        <v>0.6</v>
      </c>
      <c r="G75" s="22"/>
      <c r="H75" s="67"/>
      <c r="I75" s="43"/>
      <c r="J75" s="43"/>
      <c r="K75" s="25">
        <v>0</v>
      </c>
    </row>
    <row r="76" spans="1:11">
      <c r="A76" s="59"/>
      <c r="B76" s="50" t="s">
        <v>96</v>
      </c>
      <c r="C76" s="42">
        <v>0.2</v>
      </c>
      <c r="D76" s="9"/>
      <c r="E76" s="48"/>
      <c r="F76" s="67">
        <f t="shared" si="2"/>
        <v>0.2</v>
      </c>
      <c r="G76" s="22"/>
      <c r="H76" s="67"/>
      <c r="I76" s="43"/>
      <c r="J76" s="43"/>
      <c r="K76" s="25">
        <v>0</v>
      </c>
    </row>
    <row r="77" spans="1:11">
      <c r="A77" s="59"/>
      <c r="B77" s="50" t="s">
        <v>97</v>
      </c>
      <c r="C77" s="42">
        <v>0.1</v>
      </c>
      <c r="D77" s="9"/>
      <c r="E77" s="48"/>
      <c r="F77" s="67">
        <f t="shared" si="2"/>
        <v>0.1</v>
      </c>
      <c r="G77" s="22"/>
      <c r="H77" s="67"/>
      <c r="I77" s="43"/>
      <c r="J77" s="43"/>
      <c r="K77" s="25">
        <v>0</v>
      </c>
    </row>
    <row r="78" spans="1:11">
      <c r="A78" s="59"/>
      <c r="B78" s="50" t="s">
        <v>98</v>
      </c>
      <c r="C78" s="42">
        <v>0.16</v>
      </c>
      <c r="D78" s="9"/>
      <c r="E78" s="48"/>
      <c r="F78" s="67">
        <f t="shared" si="2"/>
        <v>0.16</v>
      </c>
      <c r="G78" s="22"/>
      <c r="H78" s="67"/>
      <c r="I78" s="43"/>
      <c r="J78" s="43"/>
      <c r="K78" s="25">
        <v>0</v>
      </c>
    </row>
    <row r="79" spans="1:11">
      <c r="A79" s="59"/>
      <c r="B79" s="50" t="s">
        <v>99</v>
      </c>
      <c r="C79" s="42">
        <v>0.72499999999999998</v>
      </c>
      <c r="D79" s="9"/>
      <c r="E79" s="48"/>
      <c r="F79" s="67">
        <f t="shared" si="2"/>
        <v>0.72499999999999998</v>
      </c>
      <c r="G79" s="22"/>
      <c r="H79" s="67"/>
      <c r="I79" s="43"/>
      <c r="J79" s="43"/>
      <c r="K79" s="25">
        <v>0</v>
      </c>
    </row>
    <row r="80" spans="1:11">
      <c r="A80" s="59"/>
      <c r="B80" s="50" t="s">
        <v>100</v>
      </c>
      <c r="C80" s="42">
        <v>0.03</v>
      </c>
      <c r="D80" s="9"/>
      <c r="E80" s="48"/>
      <c r="F80" s="67">
        <f t="shared" si="2"/>
        <v>0.03</v>
      </c>
      <c r="G80" s="22"/>
      <c r="H80" s="67"/>
      <c r="I80" s="43"/>
      <c r="J80" s="43"/>
      <c r="K80" s="25">
        <v>0</v>
      </c>
    </row>
    <row r="81" spans="1:11">
      <c r="A81" s="59"/>
      <c r="B81" s="50" t="s">
        <v>101</v>
      </c>
      <c r="C81" s="42">
        <v>0.03</v>
      </c>
      <c r="D81" s="9"/>
      <c r="E81" s="48"/>
      <c r="F81" s="67">
        <f t="shared" si="2"/>
        <v>0.03</v>
      </c>
      <c r="G81" s="22"/>
      <c r="H81" s="67"/>
      <c r="I81" s="43"/>
      <c r="J81" s="43"/>
      <c r="K81" s="25">
        <v>0</v>
      </c>
    </row>
    <row r="82" spans="1:11">
      <c r="A82" s="59"/>
      <c r="B82" s="50" t="s">
        <v>102</v>
      </c>
      <c r="C82" s="42">
        <v>0.2</v>
      </c>
      <c r="D82" s="9"/>
      <c r="E82" s="48"/>
      <c r="F82" s="67">
        <f t="shared" si="2"/>
        <v>0.2</v>
      </c>
      <c r="G82" s="22"/>
      <c r="H82" s="67"/>
      <c r="I82" s="43"/>
      <c r="J82" s="43"/>
      <c r="K82" s="25">
        <v>0</v>
      </c>
    </row>
    <row r="83" spans="1:11">
      <c r="A83" s="59"/>
      <c r="B83" s="50" t="s">
        <v>15</v>
      </c>
      <c r="C83" s="42">
        <v>0.5</v>
      </c>
      <c r="D83" s="9"/>
      <c r="E83" s="49"/>
      <c r="F83" s="67">
        <f t="shared" si="2"/>
        <v>0.5</v>
      </c>
      <c r="G83" s="22"/>
      <c r="H83" s="67"/>
      <c r="I83" s="43"/>
      <c r="J83" s="43"/>
      <c r="K83" s="25">
        <v>0</v>
      </c>
    </row>
    <row r="84" spans="1:11">
      <c r="A84" s="59"/>
      <c r="B84" s="50" t="s">
        <v>115</v>
      </c>
      <c r="C84" s="42">
        <v>0.6</v>
      </c>
      <c r="D84" s="9"/>
      <c r="E84" s="49"/>
      <c r="F84" s="67">
        <f t="shared" si="2"/>
        <v>0.6</v>
      </c>
      <c r="G84" s="22"/>
      <c r="H84" s="67"/>
      <c r="I84" s="43"/>
      <c r="J84" s="43"/>
      <c r="K84" s="25">
        <v>0</v>
      </c>
    </row>
    <row r="85" spans="1:11">
      <c r="A85" s="59"/>
      <c r="B85" s="50" t="s">
        <v>66</v>
      </c>
      <c r="C85" s="71"/>
      <c r="D85" s="73">
        <v>3.0990000000000002</v>
      </c>
      <c r="E85" s="2" t="s">
        <v>104</v>
      </c>
      <c r="F85" s="67">
        <f t="shared" si="2"/>
        <v>3.0990000000000002</v>
      </c>
      <c r="G85" s="22"/>
      <c r="H85" s="67"/>
      <c r="I85" s="43"/>
      <c r="J85" s="43"/>
      <c r="K85" s="73">
        <v>3.0990000000000002</v>
      </c>
    </row>
    <row r="86" spans="1:11" ht="21">
      <c r="A86" s="59"/>
      <c r="B86" s="50" t="s">
        <v>103</v>
      </c>
      <c r="C86" s="71"/>
      <c r="D86" s="73">
        <v>1.2989999999999999</v>
      </c>
      <c r="E86" s="2" t="s">
        <v>105</v>
      </c>
      <c r="F86" s="67">
        <f t="shared" si="2"/>
        <v>1.2989999999999999</v>
      </c>
      <c r="G86" s="22"/>
      <c r="H86" s="67"/>
      <c r="I86" s="43"/>
      <c r="J86" s="43"/>
      <c r="K86" s="73">
        <v>1.2989999999999999</v>
      </c>
    </row>
    <row r="87" spans="1:11" ht="31.5">
      <c r="A87" s="59"/>
      <c r="B87" s="50" t="s">
        <v>108</v>
      </c>
      <c r="C87" s="42"/>
      <c r="D87" s="74">
        <v>2.8690000000000002</v>
      </c>
      <c r="E87" s="2" t="s">
        <v>109</v>
      </c>
      <c r="F87" s="67">
        <f t="shared" si="2"/>
        <v>2.8690000000000002</v>
      </c>
      <c r="G87" s="22"/>
      <c r="H87" s="67"/>
      <c r="I87" s="38"/>
      <c r="J87" s="43"/>
      <c r="K87" s="68">
        <v>2.8690000000000002</v>
      </c>
    </row>
    <row r="88" spans="1:11">
      <c r="A88" s="59"/>
      <c r="B88" s="50" t="s">
        <v>110</v>
      </c>
      <c r="C88" s="42">
        <v>0.4</v>
      </c>
      <c r="D88" s="75"/>
      <c r="E88" s="49"/>
      <c r="F88" s="67">
        <f t="shared" si="2"/>
        <v>0.4</v>
      </c>
      <c r="G88" s="22"/>
      <c r="H88" s="67"/>
      <c r="I88" s="41"/>
      <c r="J88" s="43"/>
      <c r="K88" s="25">
        <v>0</v>
      </c>
    </row>
    <row r="89" spans="1:11">
      <c r="A89" s="59"/>
      <c r="B89" s="37" t="s">
        <v>111</v>
      </c>
      <c r="C89" s="42"/>
      <c r="D89" s="73">
        <v>1.032</v>
      </c>
      <c r="E89" s="66" t="s">
        <v>112</v>
      </c>
      <c r="F89" s="67">
        <f t="shared" si="2"/>
        <v>1.032</v>
      </c>
      <c r="G89" s="22"/>
      <c r="H89" s="67"/>
      <c r="I89" s="41"/>
      <c r="J89" s="43"/>
      <c r="K89" s="67">
        <v>1.032</v>
      </c>
    </row>
    <row r="90" spans="1:11">
      <c r="A90" s="59"/>
      <c r="B90" s="50" t="s">
        <v>116</v>
      </c>
      <c r="C90" s="42">
        <v>0.08</v>
      </c>
      <c r="D90" s="9"/>
      <c r="E90" s="49"/>
      <c r="F90" s="67">
        <f t="shared" si="2"/>
        <v>0.08</v>
      </c>
      <c r="G90" s="22"/>
      <c r="H90" s="67"/>
      <c r="I90" s="43"/>
      <c r="J90" s="43"/>
      <c r="K90" s="25">
        <v>0</v>
      </c>
    </row>
    <row r="91" spans="1:11">
      <c r="A91" s="59"/>
      <c r="B91" s="50" t="s">
        <v>117</v>
      </c>
      <c r="C91" s="42">
        <v>0.03</v>
      </c>
      <c r="D91" s="9"/>
      <c r="E91" s="49"/>
      <c r="F91" s="67">
        <f t="shared" si="2"/>
        <v>0.03</v>
      </c>
      <c r="G91" s="22"/>
      <c r="H91" s="67"/>
      <c r="I91" s="43"/>
      <c r="J91" s="43"/>
      <c r="K91" s="25">
        <v>0</v>
      </c>
    </row>
    <row r="92" spans="1:11">
      <c r="A92" s="59"/>
      <c r="B92" s="50" t="s">
        <v>118</v>
      </c>
      <c r="C92" s="42">
        <v>0.03</v>
      </c>
      <c r="D92" s="9"/>
      <c r="E92" s="49"/>
      <c r="F92" s="67">
        <f t="shared" si="2"/>
        <v>0.03</v>
      </c>
      <c r="G92" s="22"/>
      <c r="H92" s="67"/>
      <c r="I92" s="43"/>
      <c r="J92" s="43"/>
      <c r="K92" s="25">
        <v>0</v>
      </c>
    </row>
    <row r="93" spans="1:11">
      <c r="A93" s="59"/>
      <c r="B93" s="50" t="s">
        <v>119</v>
      </c>
      <c r="C93" s="42">
        <v>0.48</v>
      </c>
      <c r="D93" s="9"/>
      <c r="E93" s="49"/>
      <c r="F93" s="67">
        <f t="shared" si="2"/>
        <v>0.48</v>
      </c>
      <c r="G93" s="22"/>
      <c r="H93" s="67"/>
      <c r="I93" s="43"/>
      <c r="J93" s="43"/>
      <c r="K93" s="25">
        <v>0</v>
      </c>
    </row>
    <row r="94" spans="1:11">
      <c r="A94" s="59"/>
      <c r="B94" s="50" t="s">
        <v>120</v>
      </c>
      <c r="C94" s="42">
        <v>0.03</v>
      </c>
      <c r="D94" s="9"/>
      <c r="E94" s="49"/>
      <c r="F94" s="67">
        <f t="shared" si="2"/>
        <v>0.03</v>
      </c>
      <c r="G94" s="22"/>
      <c r="H94" s="67"/>
      <c r="I94" s="43"/>
      <c r="J94" s="43"/>
      <c r="K94" s="25">
        <v>0</v>
      </c>
    </row>
    <row r="95" spans="1:11">
      <c r="A95" s="59"/>
      <c r="B95" s="50" t="s">
        <v>121</v>
      </c>
      <c r="C95" s="42">
        <v>0.48</v>
      </c>
      <c r="D95" s="9"/>
      <c r="E95" s="49"/>
      <c r="F95" s="67">
        <f t="shared" si="2"/>
        <v>0.48</v>
      </c>
      <c r="G95" s="22"/>
      <c r="H95" s="67"/>
      <c r="I95" s="43"/>
      <c r="J95" s="43"/>
      <c r="K95" s="25">
        <v>0</v>
      </c>
    </row>
    <row r="96" spans="1:11">
      <c r="A96" s="59"/>
      <c r="B96" s="50" t="s">
        <v>122</v>
      </c>
      <c r="C96" s="42">
        <v>0.03</v>
      </c>
      <c r="D96" s="9"/>
      <c r="E96" s="49"/>
      <c r="F96" s="67">
        <f t="shared" si="2"/>
        <v>0.03</v>
      </c>
      <c r="G96" s="22"/>
      <c r="H96" s="67"/>
      <c r="I96" s="43"/>
      <c r="J96" s="43"/>
      <c r="K96" s="25">
        <v>0</v>
      </c>
    </row>
    <row r="97" spans="1:11">
      <c r="A97" s="59"/>
      <c r="B97" s="50" t="s">
        <v>123</v>
      </c>
      <c r="C97" s="42">
        <v>0.03</v>
      </c>
      <c r="D97" s="9"/>
      <c r="E97" s="49"/>
      <c r="F97" s="67">
        <f t="shared" si="2"/>
        <v>0.03</v>
      </c>
      <c r="G97" s="22"/>
      <c r="H97" s="67"/>
      <c r="I97" s="43"/>
      <c r="J97" s="43"/>
      <c r="K97" s="25">
        <v>0</v>
      </c>
    </row>
    <row r="98" spans="1:11">
      <c r="A98" s="59"/>
      <c r="B98" s="50" t="s">
        <v>124</v>
      </c>
      <c r="C98" s="42">
        <v>0.03</v>
      </c>
      <c r="D98" s="9"/>
      <c r="E98" s="49"/>
      <c r="F98" s="67">
        <f t="shared" si="2"/>
        <v>0.03</v>
      </c>
      <c r="G98" s="22"/>
      <c r="H98" s="67"/>
      <c r="I98" s="43"/>
      <c r="J98" s="43"/>
      <c r="K98" s="25">
        <v>0</v>
      </c>
    </row>
    <row r="99" spans="1:11">
      <c r="A99" s="59"/>
      <c r="B99" s="50" t="s">
        <v>48</v>
      </c>
      <c r="C99" s="42">
        <v>0.3</v>
      </c>
      <c r="D99" s="9"/>
      <c r="E99" s="49"/>
      <c r="F99" s="67">
        <f t="shared" si="2"/>
        <v>0.3</v>
      </c>
      <c r="G99" s="22"/>
      <c r="H99" s="67"/>
      <c r="I99" s="43"/>
      <c r="J99" s="43"/>
      <c r="K99" s="25">
        <v>0</v>
      </c>
    </row>
    <row r="100" spans="1:11">
      <c r="A100" s="59"/>
      <c r="B100" s="50" t="s">
        <v>125</v>
      </c>
      <c r="C100" s="42">
        <v>0.4</v>
      </c>
      <c r="D100" s="9"/>
      <c r="E100" s="49"/>
      <c r="F100" s="67">
        <f t="shared" si="2"/>
        <v>0.4</v>
      </c>
      <c r="G100" s="22"/>
      <c r="H100" s="67"/>
      <c r="I100" s="43"/>
      <c r="J100" s="43"/>
      <c r="K100" s="25">
        <v>0</v>
      </c>
    </row>
    <row r="101" spans="1:11">
      <c r="A101" s="59"/>
      <c r="B101" s="50" t="s">
        <v>126</v>
      </c>
      <c r="C101" s="42">
        <v>0.3</v>
      </c>
      <c r="D101" s="9"/>
      <c r="E101" s="49"/>
      <c r="F101" s="67">
        <f t="shared" si="2"/>
        <v>0.3</v>
      </c>
      <c r="G101" s="22"/>
      <c r="H101" s="67"/>
      <c r="I101" s="43"/>
      <c r="J101" s="43"/>
      <c r="K101" s="25">
        <v>0</v>
      </c>
    </row>
    <row r="102" spans="1:11">
      <c r="A102" s="59"/>
      <c r="B102" s="50" t="s">
        <v>88</v>
      </c>
      <c r="C102" s="42">
        <v>0.45</v>
      </c>
      <c r="D102" s="9"/>
      <c r="E102" s="49"/>
      <c r="F102" s="67">
        <f t="shared" si="2"/>
        <v>0.45</v>
      </c>
      <c r="G102" s="22"/>
      <c r="H102" s="67"/>
      <c r="I102" s="43"/>
      <c r="J102" s="43"/>
      <c r="K102" s="25">
        <v>0</v>
      </c>
    </row>
    <row r="103" spans="1:11">
      <c r="A103" s="59"/>
      <c r="B103" s="50" t="s">
        <v>127</v>
      </c>
      <c r="C103" s="42">
        <v>0.03</v>
      </c>
      <c r="D103" s="9"/>
      <c r="E103" s="49"/>
      <c r="F103" s="67">
        <f t="shared" si="2"/>
        <v>0.03</v>
      </c>
      <c r="G103" s="22"/>
      <c r="H103" s="67"/>
      <c r="I103" s="43"/>
      <c r="J103" s="43"/>
      <c r="K103" s="25">
        <v>0</v>
      </c>
    </row>
    <row r="104" spans="1:11">
      <c r="A104" s="59"/>
      <c r="B104" s="50" t="s">
        <v>128</v>
      </c>
      <c r="C104" s="42">
        <v>0.03</v>
      </c>
      <c r="D104" s="9"/>
      <c r="E104" s="49"/>
      <c r="F104" s="67">
        <f t="shared" si="2"/>
        <v>0.03</v>
      </c>
      <c r="G104" s="22"/>
      <c r="H104" s="67"/>
      <c r="I104" s="43"/>
      <c r="J104" s="43"/>
      <c r="K104" s="25">
        <v>0</v>
      </c>
    </row>
    <row r="105" spans="1:11">
      <c r="A105" s="59"/>
      <c r="B105" s="50" t="s">
        <v>129</v>
      </c>
      <c r="C105" s="42">
        <v>0.03</v>
      </c>
      <c r="D105" s="9"/>
      <c r="E105" s="49"/>
      <c r="F105" s="67">
        <f t="shared" si="2"/>
        <v>0.03</v>
      </c>
      <c r="G105" s="22"/>
      <c r="H105" s="67"/>
      <c r="I105" s="43"/>
      <c r="J105" s="43"/>
      <c r="K105" s="25">
        <v>0</v>
      </c>
    </row>
    <row r="106" spans="1:11">
      <c r="A106" s="59"/>
      <c r="B106" s="50" t="s">
        <v>130</v>
      </c>
      <c r="C106" s="42">
        <v>0.04</v>
      </c>
      <c r="D106" s="9"/>
      <c r="E106" s="49"/>
      <c r="F106" s="67">
        <f t="shared" si="2"/>
        <v>0.04</v>
      </c>
      <c r="G106" s="22"/>
      <c r="H106" s="67"/>
      <c r="I106" s="43"/>
      <c r="J106" s="43"/>
      <c r="K106" s="25">
        <v>0</v>
      </c>
    </row>
    <row r="107" spans="1:11">
      <c r="A107" s="59"/>
      <c r="B107" s="50" t="s">
        <v>131</v>
      </c>
      <c r="C107" s="42">
        <v>0.04</v>
      </c>
      <c r="D107" s="9"/>
      <c r="E107" s="49"/>
      <c r="F107" s="67">
        <f t="shared" si="2"/>
        <v>0.04</v>
      </c>
      <c r="G107" s="22"/>
      <c r="H107" s="67"/>
      <c r="I107" s="43"/>
      <c r="J107" s="43"/>
      <c r="K107" s="25">
        <v>0</v>
      </c>
    </row>
    <row r="108" spans="1:11">
      <c r="A108" s="59"/>
      <c r="B108" s="50" t="s">
        <v>132</v>
      </c>
      <c r="C108" s="42">
        <v>0.04</v>
      </c>
      <c r="D108" s="9"/>
      <c r="E108" s="49"/>
      <c r="F108" s="67">
        <f t="shared" si="2"/>
        <v>0.04</v>
      </c>
      <c r="G108" s="22"/>
      <c r="H108" s="67"/>
      <c r="I108" s="43"/>
      <c r="J108" s="43"/>
      <c r="K108" s="25">
        <v>0</v>
      </c>
    </row>
    <row r="109" spans="1:11">
      <c r="A109" s="59"/>
      <c r="B109" s="50" t="s">
        <v>133</v>
      </c>
      <c r="C109" s="42">
        <v>0.6</v>
      </c>
      <c r="D109" s="9"/>
      <c r="E109" s="49"/>
      <c r="F109" s="67">
        <f t="shared" si="2"/>
        <v>0.6</v>
      </c>
      <c r="G109" s="22"/>
      <c r="H109" s="67"/>
      <c r="I109" s="43"/>
      <c r="J109" s="43"/>
      <c r="K109" s="25">
        <v>0</v>
      </c>
    </row>
    <row r="110" spans="1:11" ht="60">
      <c r="A110" s="59"/>
      <c r="B110" s="50" t="s">
        <v>134</v>
      </c>
      <c r="C110" s="42">
        <v>0.1</v>
      </c>
      <c r="D110" s="9"/>
      <c r="E110" s="49"/>
      <c r="F110" s="67">
        <f t="shared" si="2"/>
        <v>0.1</v>
      </c>
      <c r="G110" s="22" t="s">
        <v>135</v>
      </c>
      <c r="H110" s="67">
        <v>45.05</v>
      </c>
      <c r="I110" s="43"/>
      <c r="J110" s="43"/>
      <c r="K110" s="67">
        <v>-15.05</v>
      </c>
    </row>
    <row r="111" spans="1:11" s="46" customFormat="1" ht="20.25" customHeight="1">
      <c r="A111" s="60"/>
      <c r="B111" s="55" t="s">
        <v>31</v>
      </c>
      <c r="C111" s="72">
        <f>SUM(C5:C110)</f>
        <v>30.004000000000008</v>
      </c>
      <c r="D111" s="72">
        <f>SUM(D5:D109)</f>
        <v>9.4489999999999998</v>
      </c>
      <c r="E111" s="72">
        <f t="shared" ref="E111:J111" si="3">SUM(E5:E109)</f>
        <v>0</v>
      </c>
      <c r="F111" s="72">
        <f>SUM(F5:F110)</f>
        <v>39.453000000000003</v>
      </c>
      <c r="G111" s="72">
        <f t="shared" si="3"/>
        <v>0</v>
      </c>
      <c r="H111" s="72">
        <f t="shared" si="3"/>
        <v>45.052000000000007</v>
      </c>
      <c r="I111" s="72">
        <f t="shared" si="3"/>
        <v>0</v>
      </c>
      <c r="J111" s="72">
        <f t="shared" si="3"/>
        <v>0</v>
      </c>
      <c r="K111" s="72">
        <f>SUM(K5:K110)</f>
        <v>-5.6010000000000009</v>
      </c>
    </row>
    <row r="112" spans="1:11">
      <c r="A112" s="58" t="s">
        <v>32</v>
      </c>
      <c r="B112" s="50"/>
      <c r="C112" s="5" t="s">
        <v>9</v>
      </c>
      <c r="D112" s="5"/>
      <c r="E112" s="4"/>
      <c r="F112" s="5"/>
      <c r="G112" s="5" t="s">
        <v>9</v>
      </c>
      <c r="H112" s="67" t="s">
        <v>9</v>
      </c>
      <c r="I112" s="10"/>
      <c r="J112" s="5"/>
      <c r="K112" s="5"/>
    </row>
    <row r="113" spans="1:11">
      <c r="A113" s="57" t="s">
        <v>7</v>
      </c>
      <c r="B113" s="4"/>
      <c r="C113" s="5" t="s">
        <v>9</v>
      </c>
      <c r="D113" s="5"/>
      <c r="E113" s="4"/>
      <c r="F113" s="5"/>
      <c r="G113" s="5" t="s">
        <v>9</v>
      </c>
      <c r="H113" s="5" t="s">
        <v>9</v>
      </c>
      <c r="I113" s="5" t="s">
        <v>9</v>
      </c>
      <c r="J113" s="5" t="s">
        <v>9</v>
      </c>
      <c r="K113" s="5"/>
    </row>
    <row r="114" spans="1:11">
      <c r="A114" s="62" t="s">
        <v>33</v>
      </c>
      <c r="B114" s="61"/>
      <c r="C114" s="12" t="s">
        <v>9</v>
      </c>
      <c r="D114" s="13"/>
      <c r="E114" s="10"/>
      <c r="F114" s="14"/>
      <c r="G114" s="12" t="s">
        <v>9</v>
      </c>
      <c r="H114" s="12" t="s">
        <v>9</v>
      </c>
      <c r="I114" s="10"/>
      <c r="J114" s="13"/>
      <c r="K114" s="38"/>
    </row>
    <row r="115" spans="1:11">
      <c r="A115" s="57" t="s">
        <v>7</v>
      </c>
      <c r="B115" s="10"/>
      <c r="C115" s="12" t="s">
        <v>9</v>
      </c>
      <c r="D115" s="13"/>
      <c r="E115" s="10"/>
      <c r="F115" s="14"/>
      <c r="G115" s="12" t="s">
        <v>9</v>
      </c>
      <c r="H115" s="12" t="s">
        <v>9</v>
      </c>
      <c r="I115" s="10"/>
      <c r="J115" s="13"/>
      <c r="K115" s="38"/>
    </row>
    <row r="116" spans="1:11">
      <c r="A116" s="65" t="s">
        <v>34</v>
      </c>
      <c r="B116" s="63"/>
      <c r="C116" s="16"/>
      <c r="D116" s="10"/>
      <c r="E116" s="10"/>
      <c r="F116" s="14"/>
      <c r="G116" s="10"/>
      <c r="H116" s="8"/>
      <c r="I116" s="10"/>
      <c r="J116" s="10"/>
      <c r="K116" s="38"/>
    </row>
    <row r="117" spans="1:11">
      <c r="A117" s="64" t="s">
        <v>7</v>
      </c>
      <c r="B117" s="17"/>
      <c r="C117" s="8"/>
      <c r="D117" s="10"/>
      <c r="E117" s="10"/>
      <c r="F117" s="8"/>
      <c r="G117" s="10"/>
      <c r="H117" s="8"/>
      <c r="I117" s="10"/>
      <c r="J117" s="10"/>
      <c r="K117" s="8"/>
    </row>
    <row r="118" spans="1:11" ht="26">
      <c r="A118" s="15" t="s">
        <v>107</v>
      </c>
      <c r="B118" s="10"/>
      <c r="C118" s="11"/>
      <c r="D118" s="11"/>
      <c r="E118" s="11" t="s">
        <v>35</v>
      </c>
      <c r="F118" s="11"/>
      <c r="G118" s="11" t="s">
        <v>35</v>
      </c>
      <c r="H118" s="11"/>
      <c r="I118" s="11" t="s">
        <v>35</v>
      </c>
      <c r="J118" s="11"/>
      <c r="K118" s="11"/>
    </row>
    <row r="121" spans="1:11">
      <c r="A121" s="37" t="s">
        <v>50</v>
      </c>
    </row>
  </sheetData>
  <mergeCells count="7">
    <mergeCell ref="G3:J3"/>
    <mergeCell ref="G1:K1"/>
    <mergeCell ref="A2:K2"/>
    <mergeCell ref="B3:B4"/>
    <mergeCell ref="C3:E3"/>
    <mergeCell ref="F3:F4"/>
    <mergeCell ref="K3:K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W229"/>
  <sheetViews>
    <sheetView topLeftCell="A205" zoomScaleNormal="100" workbookViewId="0">
      <selection activeCell="J224" sqref="J224"/>
    </sheetView>
  </sheetViews>
  <sheetFormatPr defaultRowHeight="14.5"/>
  <cols>
    <col min="1" max="1" width="5" customWidth="1"/>
    <col min="2" max="2" width="14.453125" customWidth="1"/>
    <col min="3" max="3" width="9.453125" customWidth="1"/>
    <col min="4" max="4" width="27.26953125" customWidth="1"/>
    <col min="5" max="5" width="8.453125" style="78" customWidth="1"/>
    <col min="6" max="6" width="7.26953125" style="78" customWidth="1"/>
    <col min="7" max="7" width="13" style="78" customWidth="1"/>
    <col min="8" max="8" width="8.1796875" style="78" customWidth="1"/>
    <col min="9" max="9" width="17.7265625" customWidth="1"/>
    <col min="11" max="11" width="8.81640625" customWidth="1"/>
  </cols>
  <sheetData>
    <row r="1" spans="1:13" ht="45" customHeight="1">
      <c r="I1" s="166" t="s">
        <v>138</v>
      </c>
      <c r="J1" s="166"/>
      <c r="K1" s="166"/>
      <c r="L1" s="166"/>
      <c r="M1" s="166"/>
    </row>
    <row r="2" spans="1:13" ht="79.5" customHeight="1">
      <c r="A2" s="154" t="s">
        <v>141</v>
      </c>
      <c r="B2" s="167"/>
      <c r="C2" s="167"/>
      <c r="D2" s="168"/>
      <c r="E2" s="155"/>
      <c r="F2" s="155"/>
      <c r="G2" s="155"/>
      <c r="H2" s="155"/>
      <c r="I2" s="155"/>
      <c r="J2" s="155"/>
      <c r="K2" s="155"/>
      <c r="L2" s="155"/>
      <c r="M2" s="155"/>
    </row>
    <row r="3" spans="1:13" ht="60" customHeight="1">
      <c r="A3" s="158" t="s">
        <v>136</v>
      </c>
      <c r="B3" s="158" t="s">
        <v>137</v>
      </c>
      <c r="C3" s="170" t="s">
        <v>167</v>
      </c>
      <c r="D3" s="171" t="s">
        <v>51</v>
      </c>
      <c r="E3" s="173" t="s">
        <v>36</v>
      </c>
      <c r="F3" s="174"/>
      <c r="G3" s="175"/>
      <c r="H3" s="176" t="s">
        <v>0</v>
      </c>
      <c r="I3" s="150" t="s">
        <v>37</v>
      </c>
      <c r="J3" s="151"/>
      <c r="K3" s="151"/>
      <c r="L3" s="152"/>
      <c r="M3" s="158" t="s">
        <v>193</v>
      </c>
    </row>
    <row r="4" spans="1:13" ht="121.5" customHeight="1">
      <c r="A4" s="169"/>
      <c r="B4" s="169"/>
      <c r="C4" s="170"/>
      <c r="D4" s="172"/>
      <c r="E4" s="101" t="s">
        <v>2</v>
      </c>
      <c r="F4" s="102" t="s">
        <v>38</v>
      </c>
      <c r="G4" s="103" t="s">
        <v>3</v>
      </c>
      <c r="H4" s="177"/>
      <c r="I4" s="1" t="s">
        <v>4</v>
      </c>
      <c r="J4" s="1" t="s">
        <v>5</v>
      </c>
      <c r="K4" s="1" t="s">
        <v>6</v>
      </c>
      <c r="L4" s="1" t="s">
        <v>5</v>
      </c>
      <c r="M4" s="159"/>
    </row>
    <row r="5" spans="1:13" ht="15">
      <c r="A5" s="159"/>
      <c r="B5" s="159"/>
      <c r="C5" s="160" t="s">
        <v>144</v>
      </c>
      <c r="D5" s="161"/>
      <c r="E5" s="161"/>
      <c r="F5" s="161"/>
      <c r="G5" s="161"/>
      <c r="H5" s="161"/>
      <c r="I5" s="161"/>
      <c r="J5" s="161"/>
      <c r="K5" s="161"/>
      <c r="L5" s="161"/>
      <c r="M5" s="162"/>
    </row>
    <row r="6" spans="1:13" ht="81.75" customHeight="1">
      <c r="A6" s="5">
        <v>1</v>
      </c>
      <c r="B6" s="163" t="s">
        <v>140</v>
      </c>
      <c r="C6" s="77">
        <v>158.22</v>
      </c>
      <c r="D6" s="4" t="s">
        <v>147</v>
      </c>
      <c r="E6" s="67">
        <v>1</v>
      </c>
      <c r="F6" s="67"/>
      <c r="G6" s="81"/>
      <c r="H6" s="67">
        <f>SUM(E6:F6)</f>
        <v>1</v>
      </c>
      <c r="I6" s="88" t="s">
        <v>152</v>
      </c>
      <c r="J6" s="67">
        <f>0.05+0.0075+0.012+0.009+0.009+0.0428+0.0045+0.012</f>
        <v>0.14680000000000001</v>
      </c>
      <c r="K6" s="5"/>
      <c r="L6" s="67"/>
      <c r="M6" s="67">
        <v>159.07</v>
      </c>
    </row>
    <row r="7" spans="1:13" ht="15.75" customHeight="1">
      <c r="A7" s="5">
        <v>2</v>
      </c>
      <c r="B7" s="164"/>
      <c r="C7" s="5"/>
      <c r="D7" s="4" t="s">
        <v>148</v>
      </c>
      <c r="E7" s="67">
        <v>1</v>
      </c>
      <c r="F7" s="67"/>
      <c r="G7" s="93"/>
      <c r="H7" s="67">
        <f t="shared" ref="H7:H18" si="0">SUM(E7:F7)</f>
        <v>1</v>
      </c>
      <c r="I7" s="88"/>
      <c r="J7" s="67"/>
      <c r="K7" s="12"/>
      <c r="L7" s="67"/>
      <c r="M7" s="67">
        <v>1</v>
      </c>
    </row>
    <row r="8" spans="1:13" ht="16.5" customHeight="1">
      <c r="A8" s="5">
        <v>3</v>
      </c>
      <c r="B8" s="164"/>
      <c r="C8" s="92"/>
      <c r="D8" s="4" t="s">
        <v>146</v>
      </c>
      <c r="E8" s="67">
        <v>0.75</v>
      </c>
      <c r="F8" s="104"/>
      <c r="G8" s="93"/>
      <c r="H8" s="67">
        <f t="shared" si="0"/>
        <v>0.75</v>
      </c>
      <c r="I8" s="88"/>
      <c r="J8" s="12"/>
      <c r="K8" s="88"/>
      <c r="L8" s="88"/>
      <c r="M8" s="67">
        <v>0.75</v>
      </c>
    </row>
    <row r="9" spans="1:13">
      <c r="A9" s="5">
        <v>4</v>
      </c>
      <c r="B9" s="164"/>
      <c r="C9" s="92"/>
      <c r="D9" s="4" t="s">
        <v>149</v>
      </c>
      <c r="E9" s="67">
        <v>0.05</v>
      </c>
      <c r="F9" s="104"/>
      <c r="G9" s="93"/>
      <c r="H9" s="67">
        <f t="shared" si="0"/>
        <v>0.05</v>
      </c>
      <c r="I9" s="4"/>
      <c r="J9" s="67"/>
      <c r="K9" s="88"/>
      <c r="L9" s="88"/>
      <c r="M9" s="67">
        <v>0.05</v>
      </c>
    </row>
    <row r="10" spans="1:13">
      <c r="A10" s="5">
        <v>5</v>
      </c>
      <c r="B10" s="165"/>
      <c r="C10" s="92"/>
      <c r="D10" s="4" t="s">
        <v>147</v>
      </c>
      <c r="E10" s="67">
        <v>1</v>
      </c>
      <c r="F10" s="104"/>
      <c r="G10" s="93"/>
      <c r="H10" s="67">
        <f t="shared" si="0"/>
        <v>1</v>
      </c>
      <c r="I10" s="88"/>
      <c r="J10" s="67"/>
      <c r="K10" s="12"/>
      <c r="L10" s="5"/>
      <c r="M10" s="67">
        <v>1</v>
      </c>
    </row>
    <row r="11" spans="1:13">
      <c r="A11" s="5">
        <v>6</v>
      </c>
      <c r="B11" s="92"/>
      <c r="C11" s="92"/>
      <c r="D11" s="4" t="s">
        <v>150</v>
      </c>
      <c r="E11" s="67">
        <v>0.72499999999999998</v>
      </c>
      <c r="F11" s="104"/>
      <c r="G11" s="93"/>
      <c r="H11" s="67">
        <f t="shared" si="0"/>
        <v>0.72499999999999998</v>
      </c>
      <c r="I11" s="88"/>
      <c r="J11" s="67"/>
      <c r="K11" s="12"/>
      <c r="L11" s="5"/>
      <c r="M11" s="67">
        <v>0.72499999999999998</v>
      </c>
    </row>
    <row r="12" spans="1:13">
      <c r="A12" s="5">
        <v>7</v>
      </c>
      <c r="B12" s="92"/>
      <c r="C12" s="92"/>
      <c r="D12" s="4" t="s">
        <v>151</v>
      </c>
      <c r="E12" s="67">
        <v>1.3</v>
      </c>
      <c r="F12" s="104"/>
      <c r="G12" s="93"/>
      <c r="H12" s="67">
        <f t="shared" si="0"/>
        <v>1.3</v>
      </c>
      <c r="I12" s="88"/>
      <c r="J12" s="67"/>
      <c r="K12" s="12"/>
      <c r="L12" s="67"/>
      <c r="M12" s="67">
        <v>1.3</v>
      </c>
    </row>
    <row r="13" spans="1:13">
      <c r="A13" s="5">
        <v>8</v>
      </c>
      <c r="B13" s="92"/>
      <c r="C13" s="92"/>
      <c r="D13" s="4" t="s">
        <v>153</v>
      </c>
      <c r="E13" s="67">
        <v>0.05</v>
      </c>
      <c r="F13" s="104"/>
      <c r="G13" s="93"/>
      <c r="H13" s="67">
        <f t="shared" si="0"/>
        <v>0.05</v>
      </c>
      <c r="I13" s="88"/>
      <c r="J13" s="12"/>
      <c r="K13" s="88"/>
      <c r="L13" s="88"/>
      <c r="M13" s="67">
        <v>0.05</v>
      </c>
    </row>
    <row r="14" spans="1:13">
      <c r="A14" s="5">
        <v>9</v>
      </c>
      <c r="B14" s="92"/>
      <c r="C14" s="92"/>
      <c r="D14" s="4" t="s">
        <v>154</v>
      </c>
      <c r="E14" s="67">
        <v>0.5</v>
      </c>
      <c r="F14" s="104"/>
      <c r="G14" s="93"/>
      <c r="H14" s="67">
        <f t="shared" si="0"/>
        <v>0.5</v>
      </c>
      <c r="I14" s="88"/>
      <c r="J14" s="12"/>
      <c r="K14" s="88"/>
      <c r="L14" s="88"/>
      <c r="M14" s="67">
        <v>0.5</v>
      </c>
    </row>
    <row r="15" spans="1:13" ht="16.5" customHeight="1">
      <c r="A15" s="5">
        <v>10</v>
      </c>
      <c r="B15" s="92"/>
      <c r="C15" s="92"/>
      <c r="D15" s="4" t="s">
        <v>155</v>
      </c>
      <c r="E15" s="67">
        <v>0.19900000000000001</v>
      </c>
      <c r="F15" s="104"/>
      <c r="G15" s="93"/>
      <c r="H15" s="67">
        <f t="shared" si="0"/>
        <v>0.19900000000000001</v>
      </c>
      <c r="I15" s="88"/>
      <c r="J15" s="67"/>
      <c r="K15" s="12"/>
      <c r="L15" s="5"/>
      <c r="M15" s="67">
        <v>0.19900000000000001</v>
      </c>
    </row>
    <row r="16" spans="1:13" ht="16.5" customHeight="1">
      <c r="A16" s="5">
        <v>11</v>
      </c>
      <c r="B16" s="92"/>
      <c r="C16" s="92"/>
      <c r="D16" s="4" t="s">
        <v>156</v>
      </c>
      <c r="E16" s="67">
        <v>0.78800000000000003</v>
      </c>
      <c r="F16" s="93"/>
      <c r="G16" s="93"/>
      <c r="H16" s="67">
        <f t="shared" si="0"/>
        <v>0.78800000000000003</v>
      </c>
      <c r="I16" s="88"/>
      <c r="J16" s="12"/>
      <c r="K16" s="88"/>
      <c r="L16" s="88"/>
      <c r="M16" s="67">
        <v>0.78800000000000003</v>
      </c>
    </row>
    <row r="17" spans="1:75">
      <c r="A17" s="5">
        <v>12</v>
      </c>
      <c r="B17" s="92"/>
      <c r="C17" s="92"/>
      <c r="D17" s="4" t="s">
        <v>157</v>
      </c>
      <c r="E17" s="67">
        <v>0.78800000000000003</v>
      </c>
      <c r="F17" s="67"/>
      <c r="G17" s="93"/>
      <c r="H17" s="67">
        <f t="shared" si="0"/>
        <v>0.78800000000000003</v>
      </c>
      <c r="I17" s="88"/>
      <c r="J17" s="12"/>
      <c r="K17" s="88"/>
      <c r="L17" s="88"/>
      <c r="M17" s="67">
        <v>0.78800000000000003</v>
      </c>
    </row>
    <row r="18" spans="1:75">
      <c r="A18" s="5">
        <v>13</v>
      </c>
      <c r="B18" s="92"/>
      <c r="C18" s="92"/>
      <c r="D18" s="4" t="s">
        <v>143</v>
      </c>
      <c r="E18" s="67">
        <v>0.47499999999999998</v>
      </c>
      <c r="F18" s="67"/>
      <c r="G18" s="93"/>
      <c r="H18" s="67">
        <f t="shared" si="0"/>
        <v>0.47499999999999998</v>
      </c>
      <c r="I18" s="88"/>
      <c r="J18" s="12"/>
      <c r="K18" s="88"/>
      <c r="L18" s="88"/>
      <c r="M18" s="67">
        <v>0.47499999999999998</v>
      </c>
    </row>
    <row r="19" spans="1:75">
      <c r="A19" s="5">
        <v>14</v>
      </c>
      <c r="B19" s="106" t="s">
        <v>168</v>
      </c>
      <c r="C19" s="107">
        <f>SUM(C6:C18)</f>
        <v>158.22</v>
      </c>
      <c r="D19" s="107" t="s">
        <v>145</v>
      </c>
      <c r="E19" s="107">
        <f>SUM(E6:E18)</f>
        <v>8.6249999999999982</v>
      </c>
      <c r="F19" s="107">
        <f>SUM(F6:F18)</f>
        <v>0</v>
      </c>
      <c r="G19" s="107"/>
      <c r="H19" s="107">
        <f>SUM(H6:H18)</f>
        <v>8.6249999999999982</v>
      </c>
      <c r="I19" s="107"/>
      <c r="J19" s="107">
        <f>SUM(J6:J18)</f>
        <v>0.14680000000000001</v>
      </c>
      <c r="K19" s="107">
        <f>SUM(K6:K18)</f>
        <v>0</v>
      </c>
      <c r="L19" s="107">
        <f>SUM(L6:L18)</f>
        <v>0</v>
      </c>
      <c r="M19" s="107">
        <f t="shared" ref="M19" si="1">SUM(M1:M18)</f>
        <v>166.69500000000005</v>
      </c>
    </row>
    <row r="20" spans="1:75" s="82" customFormat="1" ht="90">
      <c r="A20" s="5">
        <v>15</v>
      </c>
      <c r="B20" s="94"/>
      <c r="C20" s="77">
        <v>166.7</v>
      </c>
      <c r="D20" s="4" t="s">
        <v>159</v>
      </c>
      <c r="E20" s="67">
        <v>1.5</v>
      </c>
      <c r="F20" s="77"/>
      <c r="G20" s="77"/>
      <c r="H20" s="67">
        <v>1.5</v>
      </c>
      <c r="I20" s="88" t="s">
        <v>182</v>
      </c>
      <c r="J20" s="67">
        <f>0.05+0.0075+0.0225+0.0105+0.009+6.381+3.567+15.052+0.021+0.012+0.0255</f>
        <v>25.158000000000001</v>
      </c>
      <c r="K20" s="67"/>
      <c r="L20" s="67"/>
      <c r="M20" s="67">
        <v>143.04</v>
      </c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</row>
    <row r="21" spans="1:75" s="82" customFormat="1">
      <c r="A21" s="5">
        <v>16</v>
      </c>
      <c r="B21" s="94"/>
      <c r="C21" s="77"/>
      <c r="D21" s="4" t="s">
        <v>150</v>
      </c>
      <c r="E21" s="67">
        <v>0.72499999999999998</v>
      </c>
      <c r="F21" s="77"/>
      <c r="G21" s="77"/>
      <c r="H21" s="67">
        <v>0.72499999999999998</v>
      </c>
      <c r="I21" s="77"/>
      <c r="J21" s="77"/>
      <c r="K21" s="67"/>
      <c r="L21" s="67"/>
      <c r="M21" s="67">
        <v>0.72499999999999998</v>
      </c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</row>
    <row r="22" spans="1:75" s="82" customFormat="1">
      <c r="A22" s="5">
        <v>17</v>
      </c>
      <c r="B22" s="94"/>
      <c r="C22" s="77"/>
      <c r="D22" s="80" t="s">
        <v>160</v>
      </c>
      <c r="E22" s="67">
        <v>1.4</v>
      </c>
      <c r="F22" s="77"/>
      <c r="G22" s="77"/>
      <c r="H22" s="67">
        <v>1.4</v>
      </c>
      <c r="I22" s="77"/>
      <c r="J22" s="77"/>
      <c r="K22" s="77"/>
      <c r="L22" s="77"/>
      <c r="M22" s="67">
        <v>1.4</v>
      </c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</row>
    <row r="23" spans="1:75" s="82" customFormat="1">
      <c r="A23" s="5">
        <v>18</v>
      </c>
      <c r="B23" s="94"/>
      <c r="C23" s="77"/>
      <c r="D23" s="4" t="s">
        <v>161</v>
      </c>
      <c r="E23" s="67">
        <v>1.6</v>
      </c>
      <c r="F23" s="77"/>
      <c r="G23" s="77"/>
      <c r="H23" s="67">
        <v>1.6</v>
      </c>
      <c r="I23" s="77"/>
      <c r="J23" s="77"/>
      <c r="K23" s="77"/>
      <c r="L23" s="77"/>
      <c r="M23" s="67">
        <v>1.6</v>
      </c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</row>
    <row r="24" spans="1:75" s="82" customFormat="1">
      <c r="A24" s="5">
        <v>19</v>
      </c>
      <c r="B24" s="94"/>
      <c r="C24" s="77"/>
      <c r="D24" s="4" t="s">
        <v>142</v>
      </c>
      <c r="E24" s="67">
        <v>1.5</v>
      </c>
      <c r="F24" s="77"/>
      <c r="G24" s="77"/>
      <c r="H24" s="67">
        <v>1.5</v>
      </c>
      <c r="I24" s="77"/>
      <c r="J24" s="77"/>
      <c r="K24" s="77"/>
      <c r="L24" s="77"/>
      <c r="M24" s="67">
        <v>1.5</v>
      </c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</row>
    <row r="25" spans="1:75" s="82" customFormat="1">
      <c r="A25" s="5">
        <v>20</v>
      </c>
      <c r="B25" s="94"/>
      <c r="C25" s="77"/>
      <c r="D25" s="80" t="s">
        <v>148</v>
      </c>
      <c r="E25" s="67">
        <v>0.5</v>
      </c>
      <c r="F25" s="77"/>
      <c r="G25" s="77"/>
      <c r="H25" s="67">
        <v>0.5</v>
      </c>
      <c r="I25" s="77"/>
      <c r="J25" s="77"/>
      <c r="K25" s="77"/>
      <c r="L25" s="77"/>
      <c r="M25" s="67">
        <v>0.5</v>
      </c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</row>
    <row r="26" spans="1:75" s="82" customFormat="1">
      <c r="A26" s="5">
        <v>21</v>
      </c>
      <c r="B26" s="94"/>
      <c r="C26" s="77"/>
      <c r="D26" s="4" t="s">
        <v>162</v>
      </c>
      <c r="E26" s="67">
        <v>1.5</v>
      </c>
      <c r="F26" s="77"/>
      <c r="G26" s="77"/>
      <c r="H26" s="67">
        <v>1.5</v>
      </c>
      <c r="I26" s="77"/>
      <c r="J26" s="77"/>
      <c r="K26" s="77"/>
      <c r="L26" s="77"/>
      <c r="M26" s="67">
        <v>1.5</v>
      </c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</row>
    <row r="27" spans="1:75" s="82" customFormat="1">
      <c r="A27" s="5">
        <v>22</v>
      </c>
      <c r="B27" s="94"/>
      <c r="C27" s="77"/>
      <c r="D27" s="4" t="s">
        <v>163</v>
      </c>
      <c r="E27" s="67">
        <v>1</v>
      </c>
      <c r="F27" s="77"/>
      <c r="G27" s="77"/>
      <c r="H27" s="67">
        <v>1</v>
      </c>
      <c r="I27" s="77"/>
      <c r="J27" s="77"/>
      <c r="K27" s="77"/>
      <c r="L27" s="77"/>
      <c r="M27" s="67">
        <v>1</v>
      </c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</row>
    <row r="28" spans="1:75" s="82" customFormat="1">
      <c r="A28" s="5">
        <v>23</v>
      </c>
      <c r="B28" s="94"/>
      <c r="C28" s="77"/>
      <c r="D28" s="80" t="s">
        <v>164</v>
      </c>
      <c r="E28" s="67">
        <v>0.6</v>
      </c>
      <c r="F28" s="77"/>
      <c r="G28" s="77"/>
      <c r="H28" s="67">
        <v>0.6</v>
      </c>
      <c r="I28" s="77"/>
      <c r="J28" s="77"/>
      <c r="K28" s="77"/>
      <c r="L28" s="77"/>
      <c r="M28" s="67">
        <v>0.6</v>
      </c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</row>
    <row r="29" spans="1:75" s="82" customFormat="1">
      <c r="A29" s="5">
        <v>24</v>
      </c>
      <c r="B29" s="94"/>
      <c r="C29" s="77"/>
      <c r="D29" s="4" t="s">
        <v>165</v>
      </c>
      <c r="E29" s="67">
        <v>0.47499999999999998</v>
      </c>
      <c r="F29" s="77"/>
      <c r="G29" s="77"/>
      <c r="H29" s="67">
        <v>0.47499999999999998</v>
      </c>
      <c r="I29" s="77"/>
      <c r="J29" s="77"/>
      <c r="K29" s="77"/>
      <c r="L29" s="77"/>
      <c r="M29" s="67">
        <v>0.47499999999999998</v>
      </c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</row>
    <row r="30" spans="1:75" s="82" customFormat="1">
      <c r="A30" s="5">
        <v>25</v>
      </c>
      <c r="B30" s="94"/>
      <c r="C30" s="77"/>
      <c r="D30" s="4" t="s">
        <v>170</v>
      </c>
      <c r="E30" s="67"/>
      <c r="F30" s="77">
        <v>1.141</v>
      </c>
      <c r="G30" s="77" t="s">
        <v>171</v>
      </c>
      <c r="H30" s="67">
        <v>1.1399999999999999</v>
      </c>
      <c r="I30" s="77"/>
      <c r="J30" s="77"/>
      <c r="K30" s="77"/>
      <c r="L30" s="77"/>
      <c r="M30" s="67">
        <v>1.1399999999999999</v>
      </c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</row>
    <row r="31" spans="1:75" s="82" customFormat="1">
      <c r="A31" s="5">
        <v>26</v>
      </c>
      <c r="B31" s="94"/>
      <c r="C31" s="77"/>
      <c r="D31" s="80" t="s">
        <v>172</v>
      </c>
      <c r="E31" s="67">
        <v>0.65</v>
      </c>
      <c r="F31" s="77"/>
      <c r="G31" s="77"/>
      <c r="H31" s="67">
        <v>0.65</v>
      </c>
      <c r="I31" s="77"/>
      <c r="J31" s="77"/>
      <c r="K31" s="77"/>
      <c r="L31" s="77"/>
      <c r="M31" s="67">
        <v>0.65</v>
      </c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</row>
    <row r="32" spans="1:75" s="82" customFormat="1">
      <c r="A32" s="5">
        <v>27</v>
      </c>
      <c r="B32" s="94"/>
      <c r="C32" s="77"/>
      <c r="D32" s="4" t="s">
        <v>173</v>
      </c>
      <c r="E32" s="67">
        <v>0.35</v>
      </c>
      <c r="F32" s="77"/>
      <c r="G32" s="77"/>
      <c r="H32" s="67">
        <v>0.35</v>
      </c>
      <c r="I32" s="77"/>
      <c r="J32" s="77"/>
      <c r="K32" s="77"/>
      <c r="L32" s="77"/>
      <c r="M32" s="67">
        <v>0.35</v>
      </c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</row>
    <row r="33" spans="1:75" s="82" customFormat="1">
      <c r="A33" s="5">
        <v>28</v>
      </c>
      <c r="B33" s="94"/>
      <c r="C33" s="77"/>
      <c r="D33" s="4" t="s">
        <v>174</v>
      </c>
      <c r="E33" s="67">
        <v>1</v>
      </c>
      <c r="F33" s="77"/>
      <c r="G33" s="77"/>
      <c r="H33" s="67">
        <v>1</v>
      </c>
      <c r="I33" s="77"/>
      <c r="J33" s="77"/>
      <c r="K33" s="77"/>
      <c r="L33" s="77"/>
      <c r="M33" s="67">
        <v>1</v>
      </c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</row>
    <row r="34" spans="1:75" s="82" customFormat="1">
      <c r="A34" s="5">
        <v>29</v>
      </c>
      <c r="B34" s="94"/>
      <c r="C34" s="77"/>
      <c r="D34" s="80" t="s">
        <v>175</v>
      </c>
      <c r="E34" s="67">
        <v>0.65</v>
      </c>
      <c r="F34" s="77"/>
      <c r="G34" s="77"/>
      <c r="H34" s="67">
        <v>0.65</v>
      </c>
      <c r="I34" s="77"/>
      <c r="J34" s="77"/>
      <c r="K34" s="77"/>
      <c r="L34" s="77"/>
      <c r="M34" s="67">
        <v>0.65</v>
      </c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</row>
    <row r="35" spans="1:75" s="82" customFormat="1">
      <c r="A35" s="5">
        <v>30</v>
      </c>
      <c r="B35" s="94"/>
      <c r="C35" s="77"/>
      <c r="D35" s="4" t="s">
        <v>176</v>
      </c>
      <c r="E35" s="67">
        <v>0.6</v>
      </c>
      <c r="F35" s="77"/>
      <c r="G35" s="77"/>
      <c r="H35" s="67">
        <v>0.6</v>
      </c>
      <c r="I35" s="77"/>
      <c r="J35" s="77"/>
      <c r="K35" s="77"/>
      <c r="L35" s="77"/>
      <c r="M35" s="67">
        <v>0.6</v>
      </c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</row>
    <row r="36" spans="1:75" s="82" customFormat="1">
      <c r="A36" s="5">
        <v>31</v>
      </c>
      <c r="B36" s="94"/>
      <c r="C36" s="77"/>
      <c r="D36" s="4" t="s">
        <v>163</v>
      </c>
      <c r="E36" s="67">
        <v>0.5</v>
      </c>
      <c r="F36" s="77"/>
      <c r="G36" s="77"/>
      <c r="H36" s="67">
        <v>0.5</v>
      </c>
      <c r="I36" s="77"/>
      <c r="J36" s="77"/>
      <c r="K36" s="77"/>
      <c r="L36" s="77"/>
      <c r="M36" s="67">
        <v>0.5</v>
      </c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</row>
    <row r="37" spans="1:75" s="82" customFormat="1">
      <c r="A37" s="5">
        <v>32</v>
      </c>
      <c r="B37" s="94"/>
      <c r="C37" s="77"/>
      <c r="D37" s="80" t="s">
        <v>164</v>
      </c>
      <c r="E37" s="67">
        <v>1</v>
      </c>
      <c r="F37" s="67"/>
      <c r="G37" s="79"/>
      <c r="H37" s="67">
        <v>1</v>
      </c>
      <c r="I37" s="77"/>
      <c r="J37" s="77"/>
      <c r="K37" s="77"/>
      <c r="L37" s="77"/>
      <c r="M37" s="67">
        <v>1</v>
      </c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13"/>
      <c r="BV37" s="113"/>
      <c r="BW37" s="113"/>
    </row>
    <row r="38" spans="1:75" s="113" customFormat="1">
      <c r="A38" s="5"/>
      <c r="B38" s="106"/>
      <c r="C38" s="107"/>
      <c r="D38" s="4" t="s">
        <v>142</v>
      </c>
      <c r="E38" s="111">
        <v>1.4</v>
      </c>
      <c r="F38" s="111"/>
      <c r="G38" s="112"/>
      <c r="H38" s="111">
        <v>1.4</v>
      </c>
      <c r="I38" s="107"/>
      <c r="J38" s="107"/>
      <c r="K38" s="107"/>
      <c r="L38" s="107"/>
      <c r="M38" s="111">
        <v>1.4</v>
      </c>
    </row>
    <row r="39" spans="1:75" s="113" customFormat="1">
      <c r="A39" s="5"/>
      <c r="B39" s="106"/>
      <c r="C39" s="107"/>
      <c r="D39" s="80" t="s">
        <v>177</v>
      </c>
      <c r="E39" s="111">
        <v>0.77</v>
      </c>
      <c r="F39" s="111"/>
      <c r="G39" s="112"/>
      <c r="H39" s="111">
        <v>0.77</v>
      </c>
      <c r="I39" s="107"/>
      <c r="J39" s="107"/>
      <c r="K39" s="107"/>
      <c r="L39" s="107"/>
      <c r="M39" s="111">
        <v>0.77</v>
      </c>
    </row>
    <row r="40" spans="1:75" s="113" customFormat="1">
      <c r="A40" s="5"/>
      <c r="B40" s="106"/>
      <c r="C40" s="107"/>
      <c r="D40" s="4" t="s">
        <v>178</v>
      </c>
      <c r="E40" s="111">
        <v>0.05</v>
      </c>
      <c r="F40" s="111"/>
      <c r="G40" s="112"/>
      <c r="H40" s="111">
        <v>0.05</v>
      </c>
      <c r="I40" s="107"/>
      <c r="J40" s="107"/>
      <c r="K40" s="107"/>
      <c r="L40" s="107"/>
      <c r="M40" s="111">
        <v>0.05</v>
      </c>
    </row>
    <row r="41" spans="1:75">
      <c r="A41" s="5">
        <v>33</v>
      </c>
      <c r="B41" s="106" t="s">
        <v>168</v>
      </c>
      <c r="C41" s="107">
        <v>166.7</v>
      </c>
      <c r="D41" s="107" t="s">
        <v>158</v>
      </c>
      <c r="E41" s="107">
        <f>SUM(E20:E40)</f>
        <v>17.77</v>
      </c>
      <c r="F41" s="107">
        <f t="shared" ref="F41:M41" si="2">SUM(F20:F40)</f>
        <v>1.141</v>
      </c>
      <c r="G41" s="107">
        <f t="shared" si="2"/>
        <v>0</v>
      </c>
      <c r="H41" s="107">
        <f t="shared" si="2"/>
        <v>18.909999999999997</v>
      </c>
      <c r="I41" s="107">
        <f t="shared" si="2"/>
        <v>0</v>
      </c>
      <c r="J41" s="107">
        <f t="shared" si="2"/>
        <v>25.158000000000001</v>
      </c>
      <c r="K41" s="107">
        <f t="shared" si="2"/>
        <v>0</v>
      </c>
      <c r="L41" s="107">
        <f t="shared" si="2"/>
        <v>0</v>
      </c>
      <c r="M41" s="107">
        <f t="shared" si="2"/>
        <v>160.44999999999999</v>
      </c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</row>
    <row r="42" spans="1:75" s="82" customFormat="1" ht="64" customHeight="1">
      <c r="A42" s="5">
        <v>34</v>
      </c>
      <c r="B42" s="94"/>
      <c r="C42" s="77">
        <v>160.44999999999999</v>
      </c>
      <c r="D42" s="4" t="s">
        <v>159</v>
      </c>
      <c r="E42" s="67">
        <v>0.5</v>
      </c>
      <c r="F42" s="77"/>
      <c r="G42" s="77"/>
      <c r="H42" s="67">
        <v>0.5</v>
      </c>
      <c r="I42" s="88" t="s">
        <v>179</v>
      </c>
      <c r="J42" s="67">
        <f>0.05+0.0045+0.024+2.496+0.0135+0.0195+0.0135+0.0135+0.006+0.003+0.0135+0.024+0.006+0.015+0.0135</f>
        <v>2.7155</v>
      </c>
      <c r="K42" s="77"/>
      <c r="L42" s="77"/>
      <c r="M42" s="67">
        <v>158.22999999999999</v>
      </c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</row>
    <row r="43" spans="1:75" s="82" customFormat="1">
      <c r="A43" s="5">
        <v>35</v>
      </c>
      <c r="B43" s="94"/>
      <c r="C43" s="77"/>
      <c r="D43" s="4" t="s">
        <v>172</v>
      </c>
      <c r="E43" s="67">
        <v>0.55000000000000004</v>
      </c>
      <c r="F43" s="77"/>
      <c r="G43" s="77"/>
      <c r="H43" s="67">
        <v>0.55000000000000004</v>
      </c>
      <c r="I43" s="77"/>
      <c r="J43" s="77"/>
      <c r="K43" s="77"/>
      <c r="L43" s="77"/>
      <c r="M43" s="67">
        <v>0.55000000000000004</v>
      </c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  <c r="BM43" s="113"/>
      <c r="BN43" s="113"/>
      <c r="BO43" s="113"/>
      <c r="BP43" s="113"/>
      <c r="BQ43" s="113"/>
      <c r="BR43" s="113"/>
      <c r="BS43" s="113"/>
      <c r="BT43" s="113"/>
      <c r="BU43" s="113"/>
      <c r="BV43" s="113"/>
      <c r="BW43" s="113"/>
    </row>
    <row r="44" spans="1:75" s="82" customFormat="1">
      <c r="A44" s="5">
        <v>36</v>
      </c>
      <c r="B44" s="94"/>
      <c r="C44" s="77"/>
      <c r="D44" s="4" t="s">
        <v>180</v>
      </c>
      <c r="E44" s="67">
        <v>1</v>
      </c>
      <c r="F44" s="77"/>
      <c r="G44" s="77"/>
      <c r="H44" s="67">
        <v>1</v>
      </c>
      <c r="I44" s="77"/>
      <c r="J44" s="77"/>
      <c r="K44" s="77"/>
      <c r="L44" s="77"/>
      <c r="M44" s="67">
        <v>1</v>
      </c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13"/>
      <c r="BV44" s="113"/>
      <c r="BW44" s="113"/>
    </row>
    <row r="45" spans="1:75" s="82" customFormat="1">
      <c r="A45" s="5">
        <v>37</v>
      </c>
      <c r="B45" s="94"/>
      <c r="C45" s="77"/>
      <c r="D45" s="4" t="s">
        <v>148</v>
      </c>
      <c r="E45" s="67">
        <v>0.2</v>
      </c>
      <c r="F45" s="77"/>
      <c r="G45" s="77"/>
      <c r="H45" s="67">
        <v>0.2</v>
      </c>
      <c r="I45" s="77"/>
      <c r="J45" s="77"/>
      <c r="K45" s="77"/>
      <c r="L45" s="77"/>
      <c r="M45" s="67">
        <v>0.2</v>
      </c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  <c r="BF45" s="113"/>
      <c r="BG45" s="113"/>
      <c r="BH45" s="113"/>
      <c r="BI45" s="113"/>
      <c r="BJ45" s="113"/>
      <c r="BK45" s="113"/>
      <c r="BL45" s="113"/>
      <c r="BM45" s="113"/>
      <c r="BN45" s="113"/>
      <c r="BO45" s="113"/>
      <c r="BP45" s="113"/>
      <c r="BQ45" s="113"/>
      <c r="BR45" s="113"/>
      <c r="BS45" s="113"/>
      <c r="BT45" s="113"/>
      <c r="BU45" s="113"/>
      <c r="BV45" s="113"/>
      <c r="BW45" s="113"/>
    </row>
    <row r="46" spans="1:75" s="82" customFormat="1">
      <c r="A46" s="5">
        <v>38</v>
      </c>
      <c r="B46" s="94"/>
      <c r="C46" s="77"/>
      <c r="D46" s="4" t="s">
        <v>181</v>
      </c>
      <c r="E46" s="67">
        <v>0.5</v>
      </c>
      <c r="F46" s="77"/>
      <c r="G46" s="77"/>
      <c r="H46" s="67">
        <v>0.5</v>
      </c>
      <c r="I46" s="77"/>
      <c r="J46" s="77"/>
      <c r="K46" s="77"/>
      <c r="L46" s="77"/>
      <c r="M46" s="67">
        <v>0.5</v>
      </c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3"/>
      <c r="BJ46" s="113"/>
      <c r="BK46" s="113"/>
      <c r="BL46" s="113"/>
      <c r="BM46" s="113"/>
      <c r="BN46" s="113"/>
      <c r="BO46" s="113"/>
      <c r="BP46" s="113"/>
      <c r="BQ46" s="113"/>
      <c r="BR46" s="113"/>
      <c r="BS46" s="113"/>
      <c r="BT46" s="113"/>
      <c r="BU46" s="113"/>
      <c r="BV46" s="113"/>
      <c r="BW46" s="113"/>
    </row>
    <row r="47" spans="1:75" s="82" customFormat="1">
      <c r="A47" s="5">
        <v>39</v>
      </c>
      <c r="B47" s="94"/>
      <c r="C47" s="77"/>
      <c r="D47" s="4" t="s">
        <v>143</v>
      </c>
      <c r="E47" s="67">
        <v>0.495</v>
      </c>
      <c r="F47" s="77"/>
      <c r="G47" s="77"/>
      <c r="H47" s="67">
        <v>0.495</v>
      </c>
      <c r="I47" s="77"/>
      <c r="J47" s="77"/>
      <c r="K47" s="77"/>
      <c r="L47" s="77"/>
      <c r="M47" s="67">
        <v>0.495</v>
      </c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/>
      <c r="BK47" s="113"/>
      <c r="BL47" s="113"/>
      <c r="BM47" s="113"/>
      <c r="BN47" s="113"/>
      <c r="BO47" s="113"/>
      <c r="BP47" s="113"/>
      <c r="BQ47" s="113"/>
      <c r="BR47" s="113"/>
      <c r="BS47" s="113"/>
      <c r="BT47" s="113"/>
      <c r="BU47" s="113"/>
      <c r="BV47" s="113"/>
      <c r="BW47" s="113"/>
    </row>
    <row r="48" spans="1:75" s="82" customFormat="1">
      <c r="A48" s="5">
        <v>40</v>
      </c>
      <c r="B48" s="94"/>
      <c r="C48" s="77"/>
      <c r="D48" s="4" t="s">
        <v>156</v>
      </c>
      <c r="E48" s="67">
        <v>0.79200000000000004</v>
      </c>
      <c r="F48" s="77"/>
      <c r="G48" s="77"/>
      <c r="H48" s="67">
        <v>0.79200000000000004</v>
      </c>
      <c r="I48" s="77"/>
      <c r="J48" s="77"/>
      <c r="K48" s="77"/>
      <c r="L48" s="77"/>
      <c r="M48" s="67">
        <v>0.79200000000000004</v>
      </c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113"/>
      <c r="BO48" s="113"/>
      <c r="BP48" s="113"/>
      <c r="BQ48" s="113"/>
      <c r="BR48" s="113"/>
      <c r="BS48" s="113"/>
      <c r="BT48" s="113"/>
      <c r="BU48" s="113"/>
      <c r="BV48" s="113"/>
      <c r="BW48" s="113"/>
    </row>
    <row r="49" spans="1:75" s="82" customFormat="1">
      <c r="A49" s="5">
        <v>41</v>
      </c>
      <c r="B49" s="94"/>
      <c r="C49" s="77"/>
      <c r="D49" s="4" t="s">
        <v>164</v>
      </c>
      <c r="E49" s="67">
        <v>0.495</v>
      </c>
      <c r="F49" s="77"/>
      <c r="G49" s="77"/>
      <c r="H49" s="67">
        <v>0.495</v>
      </c>
      <c r="I49" s="77"/>
      <c r="J49" s="77"/>
      <c r="K49" s="77"/>
      <c r="L49" s="77"/>
      <c r="M49" s="67">
        <v>0.495</v>
      </c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13"/>
      <c r="BQ49" s="113"/>
      <c r="BR49" s="113"/>
      <c r="BS49" s="113"/>
      <c r="BT49" s="113"/>
      <c r="BU49" s="113"/>
      <c r="BV49" s="113"/>
      <c r="BW49" s="113"/>
    </row>
    <row r="50" spans="1:75" s="82" customFormat="1">
      <c r="A50" s="5">
        <v>42</v>
      </c>
      <c r="B50" s="94"/>
      <c r="C50" s="77"/>
      <c r="D50" s="4" t="s">
        <v>165</v>
      </c>
      <c r="E50" s="67">
        <v>0.495</v>
      </c>
      <c r="F50" s="77"/>
      <c r="G50" s="77"/>
      <c r="H50" s="67">
        <v>0.495</v>
      </c>
      <c r="I50" s="77"/>
      <c r="J50" s="77"/>
      <c r="K50" s="77"/>
      <c r="L50" s="77"/>
      <c r="M50" s="67">
        <v>0.495</v>
      </c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13"/>
      <c r="BQ50" s="113"/>
      <c r="BR50" s="113"/>
      <c r="BS50" s="113"/>
      <c r="BT50" s="113"/>
      <c r="BU50" s="113"/>
      <c r="BV50" s="113"/>
      <c r="BW50" s="113"/>
    </row>
    <row r="51" spans="1:75" s="82" customFormat="1">
      <c r="A51" s="5">
        <v>43</v>
      </c>
      <c r="B51" s="94"/>
      <c r="C51" s="77"/>
      <c r="D51" s="4" t="s">
        <v>157</v>
      </c>
      <c r="E51" s="67">
        <v>1.4850000000000001</v>
      </c>
      <c r="F51" s="77"/>
      <c r="G51" s="77"/>
      <c r="H51" s="67">
        <v>1.4850000000000001</v>
      </c>
      <c r="I51" s="77"/>
      <c r="J51" s="77"/>
      <c r="K51" s="77"/>
      <c r="L51" s="77"/>
      <c r="M51" s="67">
        <v>1.4850000000000001</v>
      </c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</row>
    <row r="52" spans="1:75" s="82" customFormat="1">
      <c r="A52" s="5">
        <v>44</v>
      </c>
      <c r="B52" s="94"/>
      <c r="C52" s="77"/>
      <c r="D52" s="4" t="s">
        <v>163</v>
      </c>
      <c r="E52" s="67">
        <v>1</v>
      </c>
      <c r="F52" s="77"/>
      <c r="G52" s="77"/>
      <c r="H52" s="67">
        <v>1</v>
      </c>
      <c r="I52" s="77"/>
      <c r="J52" s="77"/>
      <c r="K52" s="77"/>
      <c r="L52" s="77"/>
      <c r="M52" s="67">
        <v>1</v>
      </c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13"/>
      <c r="BP52" s="113"/>
      <c r="BQ52" s="113"/>
      <c r="BR52" s="113"/>
      <c r="BS52" s="113"/>
      <c r="BT52" s="113"/>
      <c r="BU52" s="113"/>
      <c r="BV52" s="113"/>
      <c r="BW52" s="113"/>
    </row>
    <row r="53" spans="1:75" s="82" customFormat="1">
      <c r="A53" s="5">
        <v>45</v>
      </c>
      <c r="B53" s="94"/>
      <c r="C53" s="77"/>
      <c r="D53" s="4" t="s">
        <v>164</v>
      </c>
      <c r="E53" s="67">
        <v>0.55000000000000004</v>
      </c>
      <c r="F53" s="77"/>
      <c r="G53" s="77"/>
      <c r="H53" s="67">
        <v>0.55000000000000004</v>
      </c>
      <c r="I53" s="77"/>
      <c r="J53" s="77"/>
      <c r="K53" s="77"/>
      <c r="L53" s="77"/>
      <c r="M53" s="67">
        <v>0.55000000000000004</v>
      </c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113"/>
      <c r="BM53" s="113"/>
      <c r="BN53" s="113"/>
      <c r="BO53" s="113"/>
      <c r="BP53" s="113"/>
      <c r="BQ53" s="113"/>
      <c r="BR53" s="113"/>
      <c r="BS53" s="113"/>
      <c r="BT53" s="113"/>
      <c r="BU53" s="113"/>
      <c r="BV53" s="113"/>
      <c r="BW53" s="113"/>
    </row>
    <row r="54" spans="1:75" s="82" customFormat="1">
      <c r="A54" s="5">
        <v>46</v>
      </c>
      <c r="B54" s="94"/>
      <c r="C54" s="77"/>
      <c r="D54" s="4" t="s">
        <v>183</v>
      </c>
      <c r="E54" s="67">
        <v>0.5</v>
      </c>
      <c r="F54" s="77"/>
      <c r="G54" s="77"/>
      <c r="H54" s="67">
        <v>0.5</v>
      </c>
      <c r="I54" s="77"/>
      <c r="J54" s="77"/>
      <c r="K54" s="77"/>
      <c r="L54" s="77"/>
      <c r="M54" s="67">
        <v>0.5</v>
      </c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113"/>
      <c r="BM54" s="113"/>
      <c r="BN54" s="113"/>
      <c r="BO54" s="113"/>
      <c r="BP54" s="113"/>
      <c r="BQ54" s="113"/>
      <c r="BR54" s="113"/>
      <c r="BS54" s="113"/>
      <c r="BT54" s="113"/>
      <c r="BU54" s="113"/>
      <c r="BV54" s="113"/>
      <c r="BW54" s="113"/>
    </row>
    <row r="55" spans="1:75" s="113" customFormat="1">
      <c r="A55" s="5">
        <v>47</v>
      </c>
      <c r="B55" s="106"/>
      <c r="C55" s="77"/>
      <c r="D55" s="4" t="s">
        <v>184</v>
      </c>
      <c r="E55" s="111">
        <v>1.5</v>
      </c>
      <c r="F55" s="107"/>
      <c r="G55" s="107"/>
      <c r="H55" s="111">
        <v>1.5</v>
      </c>
      <c r="I55" s="107"/>
      <c r="J55" s="107"/>
      <c r="K55" s="107"/>
      <c r="L55" s="107"/>
      <c r="M55" s="111">
        <v>1.5</v>
      </c>
    </row>
    <row r="56" spans="1:75" s="113" customFormat="1">
      <c r="A56" s="5">
        <v>48</v>
      </c>
      <c r="B56" s="106"/>
      <c r="C56" s="77"/>
      <c r="D56" s="4" t="s">
        <v>175</v>
      </c>
      <c r="E56" s="111">
        <v>1.5</v>
      </c>
      <c r="F56" s="107"/>
      <c r="G56" s="107"/>
      <c r="H56" s="111">
        <v>1.5</v>
      </c>
      <c r="I56" s="107"/>
      <c r="J56" s="107"/>
      <c r="K56" s="107"/>
      <c r="L56" s="107"/>
      <c r="M56" s="111">
        <v>1.5</v>
      </c>
    </row>
    <row r="57" spans="1:75" s="113" customFormat="1">
      <c r="A57" s="5">
        <v>49</v>
      </c>
      <c r="B57" s="106"/>
      <c r="C57" s="77"/>
      <c r="D57" s="4" t="s">
        <v>181</v>
      </c>
      <c r="E57" s="111">
        <v>0.5</v>
      </c>
      <c r="F57" s="107"/>
      <c r="G57" s="107"/>
      <c r="H57" s="111">
        <v>0.5</v>
      </c>
      <c r="I57" s="107"/>
      <c r="J57" s="107"/>
      <c r="K57" s="107"/>
      <c r="L57" s="107"/>
      <c r="M57" s="111">
        <v>0.5</v>
      </c>
    </row>
    <row r="58" spans="1:75" s="113" customFormat="1">
      <c r="A58" s="5">
        <v>50</v>
      </c>
      <c r="B58" s="106"/>
      <c r="C58" s="77"/>
      <c r="D58" s="4" t="s">
        <v>150</v>
      </c>
      <c r="E58" s="111">
        <v>0.97</v>
      </c>
      <c r="F58" s="107"/>
      <c r="G58" s="107"/>
      <c r="H58" s="111">
        <v>0.97</v>
      </c>
      <c r="I58" s="107"/>
      <c r="J58" s="107"/>
      <c r="K58" s="107"/>
      <c r="L58" s="107"/>
      <c r="M58" s="111">
        <v>0.97</v>
      </c>
    </row>
    <row r="59" spans="1:75" s="113" customFormat="1">
      <c r="A59" s="5"/>
      <c r="B59" s="106"/>
      <c r="C59" s="77"/>
      <c r="D59" s="4" t="s">
        <v>185</v>
      </c>
      <c r="E59" s="111">
        <v>0.49</v>
      </c>
      <c r="F59" s="107"/>
      <c r="G59" s="107"/>
      <c r="H59" s="111">
        <v>0.49</v>
      </c>
      <c r="I59" s="107"/>
      <c r="J59" s="107"/>
      <c r="K59" s="107"/>
      <c r="L59" s="107"/>
      <c r="M59" s="111">
        <v>0.49</v>
      </c>
    </row>
    <row r="60" spans="1:75" s="113" customFormat="1">
      <c r="A60" s="5"/>
      <c r="B60" s="106"/>
      <c r="C60" s="77"/>
      <c r="D60" s="4" t="s">
        <v>186</v>
      </c>
      <c r="E60" s="111">
        <v>1.5</v>
      </c>
      <c r="F60" s="107"/>
      <c r="G60" s="107"/>
      <c r="H60" s="111">
        <v>1.5</v>
      </c>
      <c r="I60" s="107"/>
      <c r="J60" s="107"/>
      <c r="K60" s="107"/>
      <c r="L60" s="107"/>
      <c r="M60" s="111">
        <v>1.5</v>
      </c>
    </row>
    <row r="61" spans="1:75" s="113" customFormat="1" ht="22">
      <c r="A61" s="5"/>
      <c r="B61" s="106"/>
      <c r="C61" s="77"/>
      <c r="D61" s="4" t="s">
        <v>187</v>
      </c>
      <c r="E61" s="111"/>
      <c r="F61" s="107">
        <v>1.8520000000000001</v>
      </c>
      <c r="G61" s="107" t="s">
        <v>188</v>
      </c>
      <c r="H61" s="111">
        <v>1.8520000000000001</v>
      </c>
      <c r="I61" s="107"/>
      <c r="J61" s="107"/>
      <c r="K61" s="107"/>
      <c r="L61" s="107"/>
      <c r="M61" s="111">
        <v>1.8520000000000001</v>
      </c>
    </row>
    <row r="62" spans="1:75" s="113" customFormat="1">
      <c r="A62" s="5">
        <v>51</v>
      </c>
      <c r="B62" s="106"/>
      <c r="C62" s="77"/>
      <c r="D62" s="4" t="s">
        <v>142</v>
      </c>
      <c r="E62" s="111">
        <v>1.5</v>
      </c>
      <c r="F62" s="107"/>
      <c r="G62" s="107"/>
      <c r="H62" s="111">
        <v>1.5</v>
      </c>
      <c r="I62" s="107"/>
      <c r="J62" s="107"/>
      <c r="K62" s="107"/>
      <c r="L62" s="107"/>
      <c r="M62" s="111">
        <v>1.5</v>
      </c>
    </row>
    <row r="63" spans="1:75" s="113" customFormat="1">
      <c r="A63" s="5"/>
      <c r="B63" s="106"/>
      <c r="C63" s="77"/>
      <c r="D63" s="4" t="s">
        <v>163</v>
      </c>
      <c r="E63" s="111">
        <v>0.5</v>
      </c>
      <c r="F63" s="107"/>
      <c r="G63" s="107"/>
      <c r="H63" s="111">
        <v>0.5</v>
      </c>
      <c r="I63" s="107"/>
      <c r="J63" s="107"/>
      <c r="K63" s="107"/>
      <c r="L63" s="107"/>
      <c r="M63" s="111">
        <v>0.5</v>
      </c>
    </row>
    <row r="64" spans="1:75" s="113" customFormat="1">
      <c r="A64" s="5"/>
      <c r="B64" s="106"/>
      <c r="C64" s="77"/>
      <c r="D64" s="4" t="s">
        <v>181</v>
      </c>
      <c r="E64" s="111">
        <v>0.5</v>
      </c>
      <c r="F64" s="107"/>
      <c r="G64" s="107"/>
      <c r="H64" s="111">
        <v>0.5</v>
      </c>
      <c r="I64" s="107"/>
      <c r="J64" s="107"/>
      <c r="K64" s="107"/>
      <c r="L64" s="107"/>
      <c r="M64" s="111">
        <v>0.5</v>
      </c>
    </row>
    <row r="65" spans="1:75" s="113" customFormat="1">
      <c r="A65" s="5"/>
      <c r="B65" s="106"/>
      <c r="C65" s="77"/>
      <c r="D65" s="4" t="s">
        <v>156</v>
      </c>
      <c r="E65" s="111">
        <v>0.76</v>
      </c>
      <c r="F65" s="107"/>
      <c r="G65" s="107"/>
      <c r="H65" s="111">
        <v>0.76</v>
      </c>
      <c r="I65" s="107"/>
      <c r="J65" s="107"/>
      <c r="K65" s="107"/>
      <c r="L65" s="107"/>
      <c r="M65" s="111">
        <v>0.76</v>
      </c>
    </row>
    <row r="66" spans="1:75" ht="14.25" customHeight="1">
      <c r="A66" s="5"/>
      <c r="B66" s="106" t="s">
        <v>168</v>
      </c>
      <c r="C66" s="77">
        <v>160.44999999999999</v>
      </c>
      <c r="D66" s="107" t="s">
        <v>166</v>
      </c>
      <c r="E66" s="107">
        <f>SUM(E42:E65)</f>
        <v>18.282000000000004</v>
      </c>
      <c r="F66" s="107">
        <f t="shared" ref="F66:L66" si="3">SUM(F42:F64)</f>
        <v>1.8520000000000001</v>
      </c>
      <c r="G66" s="107">
        <f t="shared" si="3"/>
        <v>0</v>
      </c>
      <c r="H66" s="107">
        <f>SUM(H42:H65)</f>
        <v>20.134000000000004</v>
      </c>
      <c r="I66" s="107">
        <f t="shared" si="3"/>
        <v>0</v>
      </c>
      <c r="J66" s="107">
        <f t="shared" si="3"/>
        <v>2.7155</v>
      </c>
      <c r="K66" s="107">
        <f t="shared" si="3"/>
        <v>0</v>
      </c>
      <c r="L66" s="107">
        <f t="shared" si="3"/>
        <v>0</v>
      </c>
      <c r="M66" s="107">
        <f>SUM(M42:M65)</f>
        <v>177.86400000000003</v>
      </c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</row>
    <row r="67" spans="1:75" s="121" customFormat="1" ht="28" customHeight="1">
      <c r="A67" s="116"/>
      <c r="B67" s="117" t="s">
        <v>169</v>
      </c>
      <c r="C67" s="107">
        <v>158.22</v>
      </c>
      <c r="D67" s="118" t="s">
        <v>234</v>
      </c>
      <c r="E67" s="119">
        <f>E19+E41+E66</f>
        <v>44.677</v>
      </c>
      <c r="F67" s="119">
        <f t="shared" ref="F67:L67" si="4">F19+F41+F66</f>
        <v>2.9930000000000003</v>
      </c>
      <c r="G67" s="120">
        <f t="shared" si="4"/>
        <v>0</v>
      </c>
      <c r="H67" s="119">
        <f t="shared" si="4"/>
        <v>47.668999999999997</v>
      </c>
      <c r="I67" s="119">
        <f t="shared" si="4"/>
        <v>0</v>
      </c>
      <c r="J67" s="119">
        <v>28.03</v>
      </c>
      <c r="K67" s="119">
        <f t="shared" si="4"/>
        <v>0</v>
      </c>
      <c r="L67" s="119">
        <f t="shared" si="4"/>
        <v>0</v>
      </c>
      <c r="M67" s="119">
        <v>177.86</v>
      </c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  <c r="BM67" s="115"/>
      <c r="BN67" s="115"/>
      <c r="BO67" s="115"/>
      <c r="BP67" s="115"/>
      <c r="BQ67" s="115"/>
      <c r="BR67" s="115"/>
      <c r="BS67" s="115"/>
      <c r="BT67" s="115"/>
      <c r="BU67" s="115"/>
      <c r="BV67" s="115"/>
      <c r="BW67" s="115"/>
    </row>
    <row r="68" spans="1:75" s="108" customFormat="1" ht="88.5" customHeight="1">
      <c r="A68" s="5"/>
      <c r="B68" s="110"/>
      <c r="C68" s="77">
        <v>177.86</v>
      </c>
      <c r="D68" s="80" t="s">
        <v>194</v>
      </c>
      <c r="E68" s="123">
        <v>0.7</v>
      </c>
      <c r="F68" s="109"/>
      <c r="G68" s="114"/>
      <c r="H68" s="123">
        <v>0.7</v>
      </c>
      <c r="I68" s="88" t="s">
        <v>200</v>
      </c>
      <c r="J68" s="123">
        <f>0.0545+0.0075+0.0195+0.0045+0.024+0.016+0.0165+14.74+0.0135+0.0315+0.003+9.076+0.033</f>
        <v>24.039500000000004</v>
      </c>
      <c r="K68" s="109"/>
      <c r="L68" s="109"/>
      <c r="M68" s="129">
        <v>154.52000000000001</v>
      </c>
    </row>
    <row r="69" spans="1:75" s="108" customFormat="1" ht="14.5" customHeight="1">
      <c r="A69" s="5"/>
      <c r="B69" s="110"/>
      <c r="C69" s="77"/>
      <c r="D69" s="122" t="s">
        <v>180</v>
      </c>
      <c r="E69" s="123">
        <v>1</v>
      </c>
      <c r="F69" s="109"/>
      <c r="G69" s="114"/>
      <c r="H69" s="123">
        <v>1</v>
      </c>
      <c r="I69" s="109"/>
      <c r="J69" s="109"/>
      <c r="K69" s="109"/>
      <c r="L69" s="109"/>
      <c r="M69" s="129">
        <v>1</v>
      </c>
    </row>
    <row r="70" spans="1:75" s="108" customFormat="1" ht="14.5" customHeight="1">
      <c r="A70" s="5"/>
      <c r="B70" s="110"/>
      <c r="C70" s="77"/>
      <c r="D70" s="122" t="s">
        <v>195</v>
      </c>
      <c r="E70" s="124">
        <v>0.4</v>
      </c>
      <c r="F70" s="109"/>
      <c r="G70" s="114"/>
      <c r="H70" s="124">
        <v>0.4</v>
      </c>
      <c r="I70" s="109"/>
      <c r="J70" s="109"/>
      <c r="K70" s="109"/>
      <c r="L70" s="109"/>
      <c r="M70" s="130">
        <v>0.4</v>
      </c>
    </row>
    <row r="71" spans="1:75" s="108" customFormat="1" ht="14.5" customHeight="1">
      <c r="A71" s="5"/>
      <c r="B71" s="110"/>
      <c r="C71" s="77"/>
      <c r="D71" s="122" t="s">
        <v>196</v>
      </c>
      <c r="E71" s="123">
        <v>0.9</v>
      </c>
      <c r="F71" s="109"/>
      <c r="G71" s="114"/>
      <c r="H71" s="123">
        <v>0.9</v>
      </c>
      <c r="I71" s="109"/>
      <c r="J71" s="109"/>
      <c r="K71" s="109"/>
      <c r="L71" s="109"/>
      <c r="M71" s="129">
        <v>0.9</v>
      </c>
    </row>
    <row r="72" spans="1:75" s="108" customFormat="1" ht="14.5" customHeight="1">
      <c r="A72" s="5"/>
      <c r="B72" s="110"/>
      <c r="C72" s="77"/>
      <c r="D72" s="122" t="s">
        <v>183</v>
      </c>
      <c r="E72" s="123">
        <v>0.5</v>
      </c>
      <c r="F72" s="109"/>
      <c r="G72" s="114"/>
      <c r="H72" s="123">
        <v>0.5</v>
      </c>
      <c r="I72" s="109"/>
      <c r="J72" s="109"/>
      <c r="K72" s="109"/>
      <c r="L72" s="109"/>
      <c r="M72" s="129">
        <v>0.5</v>
      </c>
    </row>
    <row r="73" spans="1:75" s="108" customFormat="1" ht="13.5" customHeight="1">
      <c r="A73" s="5"/>
      <c r="B73" s="110"/>
      <c r="C73" s="77"/>
      <c r="D73" s="122" t="s">
        <v>181</v>
      </c>
      <c r="E73" s="123">
        <v>0.5</v>
      </c>
      <c r="F73" s="109"/>
      <c r="G73" s="114"/>
      <c r="H73" s="123">
        <v>0.5</v>
      </c>
      <c r="I73" s="109"/>
      <c r="J73" s="109"/>
      <c r="K73" s="109"/>
      <c r="L73" s="109"/>
      <c r="M73" s="129">
        <v>0.5</v>
      </c>
    </row>
    <row r="74" spans="1:75" s="108" customFormat="1" ht="14.5" customHeight="1">
      <c r="A74" s="5"/>
      <c r="B74" s="110"/>
      <c r="C74" s="77"/>
      <c r="D74" s="122" t="s">
        <v>164</v>
      </c>
      <c r="E74" s="123">
        <v>0.5</v>
      </c>
      <c r="F74" s="109"/>
      <c r="G74" s="114"/>
      <c r="H74" s="123">
        <v>0.5</v>
      </c>
      <c r="I74" s="109"/>
      <c r="J74" s="109"/>
      <c r="K74" s="109"/>
      <c r="L74" s="109"/>
      <c r="M74" s="129">
        <v>0.5</v>
      </c>
    </row>
    <row r="75" spans="1:75" s="108" customFormat="1" ht="14" customHeight="1">
      <c r="A75" s="5"/>
      <c r="B75" s="110"/>
      <c r="C75" s="77"/>
      <c r="D75" s="122" t="s">
        <v>164</v>
      </c>
      <c r="E75" s="124">
        <v>0.5</v>
      </c>
      <c r="F75" s="109"/>
      <c r="G75" s="114"/>
      <c r="H75" s="124">
        <v>0.5</v>
      </c>
      <c r="I75" s="109"/>
      <c r="J75" s="109"/>
      <c r="K75" s="109"/>
      <c r="L75" s="109"/>
      <c r="M75" s="130">
        <v>0.5</v>
      </c>
    </row>
    <row r="76" spans="1:75" s="108" customFormat="1" ht="15" customHeight="1">
      <c r="A76" s="5"/>
      <c r="B76" s="110"/>
      <c r="C76" s="77"/>
      <c r="D76" s="122" t="s">
        <v>197</v>
      </c>
      <c r="E76" s="124">
        <v>0.6</v>
      </c>
      <c r="F76" s="109"/>
      <c r="G76" s="114"/>
      <c r="H76" s="124">
        <v>0.6</v>
      </c>
      <c r="I76" s="109"/>
      <c r="J76" s="109"/>
      <c r="K76" s="109"/>
      <c r="L76" s="109"/>
      <c r="M76" s="130">
        <v>0.6</v>
      </c>
    </row>
    <row r="77" spans="1:75" s="108" customFormat="1" ht="13.5" customHeight="1">
      <c r="A77" s="5"/>
      <c r="B77" s="110"/>
      <c r="C77" s="77"/>
      <c r="D77" s="122" t="s">
        <v>163</v>
      </c>
      <c r="E77" s="124">
        <v>1</v>
      </c>
      <c r="F77" s="109"/>
      <c r="G77" s="114"/>
      <c r="H77" s="124">
        <v>1</v>
      </c>
      <c r="I77" s="109"/>
      <c r="J77" s="109"/>
      <c r="K77" s="109"/>
      <c r="L77" s="109"/>
      <c r="M77" s="130">
        <v>1</v>
      </c>
    </row>
    <row r="78" spans="1:75" s="108" customFormat="1" ht="14.5" customHeight="1">
      <c r="A78" s="5"/>
      <c r="B78" s="110"/>
      <c r="C78" s="77"/>
      <c r="D78" s="122" t="s">
        <v>185</v>
      </c>
      <c r="E78" s="124">
        <v>0.49</v>
      </c>
      <c r="F78" s="109"/>
      <c r="G78" s="114"/>
      <c r="H78" s="124">
        <v>0.49</v>
      </c>
      <c r="I78" s="109"/>
      <c r="J78" s="109"/>
      <c r="K78" s="109"/>
      <c r="L78" s="109"/>
      <c r="M78" s="130">
        <v>0.49</v>
      </c>
    </row>
    <row r="79" spans="1:75" s="108" customFormat="1" ht="15" customHeight="1">
      <c r="A79" s="5"/>
      <c r="B79" s="110"/>
      <c r="C79" s="77"/>
      <c r="D79" s="122" t="s">
        <v>198</v>
      </c>
      <c r="E79" s="124">
        <v>0.98</v>
      </c>
      <c r="F79" s="109"/>
      <c r="G79" s="114"/>
      <c r="H79" s="124">
        <v>0.98</v>
      </c>
      <c r="I79" s="109"/>
      <c r="J79" s="109"/>
      <c r="K79" s="109"/>
      <c r="L79" s="109"/>
      <c r="M79" s="130">
        <v>0.98</v>
      </c>
    </row>
    <row r="80" spans="1:75" s="108" customFormat="1" ht="14.5" customHeight="1">
      <c r="A80" s="5"/>
      <c r="B80" s="110"/>
      <c r="C80" s="77"/>
      <c r="D80" s="122" t="s">
        <v>199</v>
      </c>
      <c r="E80" s="124">
        <v>0.19</v>
      </c>
      <c r="F80" s="109"/>
      <c r="G80" s="114"/>
      <c r="H80" s="124">
        <v>0.19</v>
      </c>
      <c r="I80" s="109"/>
      <c r="J80" s="109"/>
      <c r="K80" s="109"/>
      <c r="L80" s="109"/>
      <c r="M80" s="130">
        <v>0.19</v>
      </c>
    </row>
    <row r="81" spans="1:75" s="108" customFormat="1" ht="14.5" customHeight="1">
      <c r="A81" s="5"/>
      <c r="B81" s="110"/>
      <c r="C81" s="77"/>
      <c r="D81" s="122" t="s">
        <v>196</v>
      </c>
      <c r="E81" s="124">
        <v>0.05</v>
      </c>
      <c r="F81" s="109"/>
      <c r="G81" s="114"/>
      <c r="H81" s="124">
        <v>0.05</v>
      </c>
      <c r="I81" s="109"/>
      <c r="J81" s="109"/>
      <c r="K81" s="109"/>
      <c r="L81" s="109"/>
      <c r="M81" s="130">
        <v>0.05</v>
      </c>
    </row>
    <row r="82" spans="1:75" s="108" customFormat="1" ht="14" customHeight="1">
      <c r="A82" s="5"/>
      <c r="B82" s="110"/>
      <c r="C82" s="77"/>
      <c r="D82" s="122" t="s">
        <v>184</v>
      </c>
      <c r="E82" s="124">
        <v>1.5</v>
      </c>
      <c r="F82" s="109"/>
      <c r="G82" s="114"/>
      <c r="H82" s="124">
        <v>1.5</v>
      </c>
      <c r="I82" s="109"/>
      <c r="J82" s="109"/>
      <c r="K82" s="109"/>
      <c r="L82" s="109"/>
      <c r="M82" s="130">
        <v>1.5</v>
      </c>
    </row>
    <row r="83" spans="1:75" s="108" customFormat="1" ht="13" customHeight="1">
      <c r="A83" s="5"/>
      <c r="B83" s="110"/>
      <c r="C83" s="77"/>
      <c r="D83" s="122" t="s">
        <v>181</v>
      </c>
      <c r="E83" s="124">
        <v>0.3</v>
      </c>
      <c r="F83" s="109"/>
      <c r="G83" s="114"/>
      <c r="H83" s="124">
        <v>0.3</v>
      </c>
      <c r="I83" s="109"/>
      <c r="J83" s="109"/>
      <c r="K83" s="109"/>
      <c r="L83" s="109"/>
      <c r="M83" s="130">
        <v>0.3</v>
      </c>
    </row>
    <row r="84" spans="1:75" s="82" customFormat="1">
      <c r="A84" s="125"/>
      <c r="B84" s="125"/>
      <c r="C84" s="125"/>
      <c r="D84" s="122" t="s">
        <v>175</v>
      </c>
      <c r="E84" s="124">
        <v>1.1000000000000001</v>
      </c>
      <c r="F84" s="126"/>
      <c r="G84" s="126"/>
      <c r="H84" s="124">
        <v>1.1000000000000001</v>
      </c>
      <c r="M84" s="130">
        <v>1.1000000000000001</v>
      </c>
    </row>
    <row r="85" spans="1:75" s="82" customFormat="1" ht="15.5">
      <c r="D85" s="122" t="s">
        <v>202</v>
      </c>
      <c r="E85" s="124">
        <v>0.7</v>
      </c>
      <c r="F85" s="126"/>
      <c r="G85" s="126"/>
      <c r="H85" s="124">
        <v>0.7</v>
      </c>
      <c r="J85" s="127"/>
      <c r="M85" s="124">
        <v>0.7</v>
      </c>
    </row>
    <row r="86" spans="1:75" s="82" customFormat="1">
      <c r="A86" s="125"/>
      <c r="B86" s="125"/>
      <c r="C86" s="125"/>
      <c r="D86" s="122" t="s">
        <v>143</v>
      </c>
      <c r="E86" s="124">
        <v>0.77500000000000002</v>
      </c>
      <c r="F86" s="126"/>
      <c r="G86" s="126"/>
      <c r="H86" s="124">
        <v>0.77500000000000002</v>
      </c>
      <c r="M86" s="124">
        <v>0.77500000000000002</v>
      </c>
    </row>
    <row r="87" spans="1:75" s="82" customFormat="1">
      <c r="D87" s="122" t="s">
        <v>156</v>
      </c>
      <c r="E87" s="124">
        <v>0.48449999999999999</v>
      </c>
      <c r="F87" s="126"/>
      <c r="G87" s="126"/>
      <c r="H87" s="124">
        <v>0.48449999999999999</v>
      </c>
      <c r="M87" s="124">
        <v>0.48449999999999999</v>
      </c>
    </row>
    <row r="88" spans="1:75" ht="14.25" customHeight="1">
      <c r="A88" s="5"/>
      <c r="B88" s="94" t="s">
        <v>168</v>
      </c>
      <c r="C88" s="77">
        <v>177.86</v>
      </c>
      <c r="D88" s="77" t="s">
        <v>201</v>
      </c>
      <c r="E88" s="77">
        <f t="shared" ref="E88:M88" si="5">SUM(E68:E87)</f>
        <v>13.169500000000001</v>
      </c>
      <c r="F88" s="77">
        <f t="shared" si="5"/>
        <v>0</v>
      </c>
      <c r="G88" s="77">
        <f t="shared" si="5"/>
        <v>0</v>
      </c>
      <c r="H88" s="77">
        <f t="shared" si="5"/>
        <v>13.169500000000001</v>
      </c>
      <c r="I88" s="77">
        <f t="shared" si="5"/>
        <v>0</v>
      </c>
      <c r="J88" s="77">
        <f t="shared" si="5"/>
        <v>24.039500000000004</v>
      </c>
      <c r="K88" s="77">
        <f t="shared" si="5"/>
        <v>0</v>
      </c>
      <c r="L88" s="77">
        <f t="shared" si="5"/>
        <v>0</v>
      </c>
      <c r="M88" s="131">
        <f t="shared" si="5"/>
        <v>166.98950000000002</v>
      </c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3"/>
      <c r="BU88" s="113"/>
      <c r="BV88" s="113"/>
      <c r="BW88" s="113"/>
    </row>
    <row r="89" spans="1:75" s="113" customFormat="1" ht="90">
      <c r="A89" s="82"/>
      <c r="B89" s="82"/>
      <c r="C89" s="132">
        <v>166.99</v>
      </c>
      <c r="D89" s="80" t="s">
        <v>163</v>
      </c>
      <c r="E89" s="123">
        <v>0.5</v>
      </c>
      <c r="F89" s="126"/>
      <c r="G89" s="126"/>
      <c r="H89" s="123">
        <v>0.5</v>
      </c>
      <c r="I89" s="88" t="s">
        <v>207</v>
      </c>
      <c r="J89" s="123">
        <f>0.05+0.0165+0.006+0.0105+0.0045+0.027+0.0525+0.009+0.01842+0.0525+0.039</f>
        <v>0.28592000000000001</v>
      </c>
      <c r="K89" s="135" t="s">
        <v>214</v>
      </c>
      <c r="L89" s="136">
        <v>3.5670000000000002</v>
      </c>
      <c r="M89" s="137">
        <v>163.63</v>
      </c>
    </row>
    <row r="90" spans="1:75" s="113" customFormat="1">
      <c r="A90" s="82"/>
      <c r="B90" s="82"/>
      <c r="C90" s="82"/>
      <c r="D90" s="122" t="s">
        <v>203</v>
      </c>
      <c r="E90" s="123">
        <v>1.5</v>
      </c>
      <c r="F90" s="126"/>
      <c r="G90" s="126"/>
      <c r="H90" s="123">
        <v>1.5</v>
      </c>
      <c r="I90" s="82"/>
      <c r="J90" s="82"/>
      <c r="K90" s="82"/>
      <c r="L90" s="82"/>
      <c r="M90" s="123">
        <v>1.5</v>
      </c>
    </row>
    <row r="91" spans="1:75" s="113" customFormat="1">
      <c r="A91" s="125"/>
      <c r="B91" s="125"/>
      <c r="C91" s="125"/>
      <c r="D91" s="133" t="s">
        <v>142</v>
      </c>
      <c r="E91" s="134">
        <v>1.5</v>
      </c>
      <c r="F91" s="126"/>
      <c r="G91" s="126"/>
      <c r="H91" s="134">
        <v>1.5</v>
      </c>
      <c r="I91" s="82"/>
      <c r="J91" s="82"/>
      <c r="K91" s="82"/>
      <c r="L91" s="82"/>
      <c r="M91" s="134">
        <v>1.5</v>
      </c>
    </row>
    <row r="92" spans="1:75">
      <c r="A92" s="82"/>
      <c r="B92" s="82"/>
      <c r="C92" s="82"/>
      <c r="D92" s="133" t="s">
        <v>185</v>
      </c>
      <c r="E92" s="123">
        <v>0.48</v>
      </c>
      <c r="F92" s="126"/>
      <c r="G92" s="126"/>
      <c r="H92" s="123">
        <v>0.48</v>
      </c>
      <c r="I92" s="82"/>
      <c r="J92" s="82"/>
      <c r="K92" s="82"/>
      <c r="L92" s="82"/>
      <c r="M92" s="123">
        <v>0.48</v>
      </c>
    </row>
    <row r="93" spans="1:75">
      <c r="A93" s="82"/>
      <c r="B93" s="82"/>
      <c r="C93" s="82"/>
      <c r="D93" s="133" t="s">
        <v>204</v>
      </c>
      <c r="E93" s="123">
        <v>0.78</v>
      </c>
      <c r="F93" s="126"/>
      <c r="G93" s="126"/>
      <c r="H93" s="123">
        <v>0.78</v>
      </c>
      <c r="I93" s="82"/>
      <c r="J93" s="82"/>
      <c r="K93" s="82"/>
      <c r="L93" s="82"/>
      <c r="M93" s="123">
        <v>0.78</v>
      </c>
    </row>
    <row r="94" spans="1:75">
      <c r="A94" s="82"/>
      <c r="B94" s="82"/>
      <c r="C94" s="82"/>
      <c r="D94" s="133" t="s">
        <v>164</v>
      </c>
      <c r="E94" s="123">
        <f>0.5+0.5</f>
        <v>1</v>
      </c>
      <c r="F94" s="126"/>
      <c r="G94" s="126"/>
      <c r="H94" s="123">
        <f>0.5+0.5</f>
        <v>1</v>
      </c>
      <c r="I94" s="82"/>
      <c r="J94" s="82"/>
      <c r="K94" s="82"/>
      <c r="L94" s="82"/>
      <c r="M94" s="123">
        <f>0.5+0.5</f>
        <v>1</v>
      </c>
    </row>
    <row r="95" spans="1:75">
      <c r="A95" s="82"/>
      <c r="B95" s="82"/>
      <c r="C95" s="82"/>
      <c r="D95" s="133" t="s">
        <v>163</v>
      </c>
      <c r="E95" s="123">
        <v>1</v>
      </c>
      <c r="F95" s="126"/>
      <c r="G95" s="126"/>
      <c r="H95" s="123">
        <v>1</v>
      </c>
      <c r="I95" s="82"/>
      <c r="J95" s="82"/>
      <c r="K95" s="82"/>
      <c r="L95" s="82"/>
      <c r="M95" s="123">
        <v>1</v>
      </c>
    </row>
    <row r="96" spans="1:75">
      <c r="A96" s="82"/>
      <c r="B96" s="82"/>
      <c r="C96" s="82"/>
      <c r="D96" s="133" t="s">
        <v>180</v>
      </c>
      <c r="E96" s="123">
        <v>0.6</v>
      </c>
      <c r="F96" s="126"/>
      <c r="G96" s="126"/>
      <c r="H96" s="123">
        <v>0.6</v>
      </c>
      <c r="I96" s="82"/>
      <c r="J96" s="82"/>
      <c r="K96" s="82"/>
      <c r="L96" s="82"/>
      <c r="M96" s="123">
        <v>0.6</v>
      </c>
    </row>
    <row r="97" spans="1:75">
      <c r="A97" s="82"/>
      <c r="B97" s="82"/>
      <c r="C97" s="82"/>
      <c r="D97" s="133" t="s">
        <v>205</v>
      </c>
      <c r="E97" s="123">
        <v>0.1</v>
      </c>
      <c r="F97" s="126"/>
      <c r="G97" s="126"/>
      <c r="H97" s="123">
        <v>0.1</v>
      </c>
      <c r="I97" s="82"/>
      <c r="J97" s="82"/>
      <c r="K97" s="82"/>
      <c r="L97" s="82"/>
      <c r="M97" s="123">
        <v>0.1</v>
      </c>
    </row>
    <row r="98" spans="1:75">
      <c r="A98" s="82"/>
      <c r="B98" s="82"/>
      <c r="C98" s="82"/>
      <c r="D98" s="133" t="s">
        <v>198</v>
      </c>
      <c r="E98" s="123">
        <v>0.98</v>
      </c>
      <c r="F98" s="126"/>
      <c r="G98" s="126"/>
      <c r="H98" s="123">
        <v>0.98</v>
      </c>
      <c r="I98" s="82"/>
      <c r="J98" s="82"/>
      <c r="K98" s="82"/>
      <c r="L98" s="82"/>
      <c r="M98" s="123">
        <v>0.98</v>
      </c>
    </row>
    <row r="99" spans="1:75">
      <c r="A99" s="82"/>
      <c r="B99" s="82"/>
      <c r="C99" s="82"/>
      <c r="D99" s="133" t="s">
        <v>206</v>
      </c>
      <c r="E99" s="123">
        <v>1.96</v>
      </c>
      <c r="F99" s="126"/>
      <c r="G99" s="126"/>
      <c r="H99" s="123">
        <v>1.96</v>
      </c>
      <c r="I99" s="82"/>
      <c r="J99" s="82"/>
      <c r="K99" s="82"/>
      <c r="L99" s="82"/>
      <c r="M99" s="123">
        <v>1.96</v>
      </c>
    </row>
    <row r="100" spans="1:75">
      <c r="A100" s="82"/>
      <c r="B100" s="82"/>
      <c r="C100" s="82"/>
      <c r="D100" s="133" t="s">
        <v>142</v>
      </c>
      <c r="E100" s="123">
        <v>1.5</v>
      </c>
      <c r="F100" s="126"/>
      <c r="G100" s="126"/>
      <c r="H100" s="123">
        <v>1.5</v>
      </c>
      <c r="I100" s="82"/>
      <c r="J100" s="82"/>
      <c r="K100" s="82"/>
      <c r="L100" s="82"/>
      <c r="M100" s="123">
        <v>1.5</v>
      </c>
    </row>
    <row r="101" spans="1:75">
      <c r="A101" s="82"/>
      <c r="B101" s="82"/>
      <c r="C101" s="82"/>
      <c r="D101" s="133" t="s">
        <v>208</v>
      </c>
      <c r="E101" s="123">
        <v>1</v>
      </c>
      <c r="F101" s="126"/>
      <c r="G101" s="126"/>
      <c r="H101" s="123">
        <v>1</v>
      </c>
      <c r="I101" s="82"/>
      <c r="J101" s="82"/>
      <c r="K101" s="82"/>
      <c r="L101" s="82"/>
      <c r="M101" s="123">
        <v>1</v>
      </c>
    </row>
    <row r="102" spans="1:75">
      <c r="A102" s="82"/>
      <c r="B102" s="82"/>
      <c r="C102" s="82"/>
      <c r="D102" s="133" t="s">
        <v>184</v>
      </c>
      <c r="E102" s="123">
        <v>0.6</v>
      </c>
      <c r="F102" s="126"/>
      <c r="G102" s="126"/>
      <c r="H102" s="123">
        <v>0.6</v>
      </c>
      <c r="I102" s="82"/>
      <c r="J102" s="82"/>
      <c r="K102" s="82"/>
      <c r="L102" s="82"/>
      <c r="M102" s="123">
        <v>0.6</v>
      </c>
    </row>
    <row r="103" spans="1:75">
      <c r="A103" s="82"/>
      <c r="B103" s="82"/>
      <c r="C103" s="82"/>
      <c r="D103" s="133" t="s">
        <v>209</v>
      </c>
      <c r="E103" s="123">
        <v>0.68500000000000005</v>
      </c>
      <c r="F103" s="126"/>
      <c r="G103" s="126"/>
      <c r="H103" s="123">
        <v>0.68500000000000005</v>
      </c>
      <c r="I103" s="82"/>
      <c r="J103" s="82"/>
      <c r="K103" s="82"/>
      <c r="L103" s="82"/>
      <c r="M103" s="123">
        <v>0.68500000000000005</v>
      </c>
    </row>
    <row r="104" spans="1:75">
      <c r="A104" s="82"/>
      <c r="B104" s="82"/>
      <c r="C104" s="82"/>
      <c r="D104" s="133" t="s">
        <v>156</v>
      </c>
      <c r="E104" s="123">
        <v>0.78</v>
      </c>
      <c r="F104" s="126"/>
      <c r="G104" s="126"/>
      <c r="H104" s="123">
        <v>0.78</v>
      </c>
      <c r="I104" s="82"/>
      <c r="J104" s="82"/>
      <c r="K104" s="82"/>
      <c r="L104" s="82"/>
      <c r="M104" s="123">
        <v>0.78</v>
      </c>
    </row>
    <row r="105" spans="1:75">
      <c r="A105" s="82"/>
      <c r="B105" s="82"/>
      <c r="C105" s="82"/>
      <c r="D105" s="133" t="s">
        <v>210</v>
      </c>
      <c r="E105" s="123">
        <v>0.19500000000000001</v>
      </c>
      <c r="F105" s="126"/>
      <c r="G105" s="126"/>
      <c r="H105" s="123">
        <v>0.19500000000000001</v>
      </c>
      <c r="I105" s="82"/>
      <c r="J105" s="82"/>
      <c r="K105" s="82"/>
      <c r="L105" s="82"/>
      <c r="M105" s="123">
        <v>0.19500000000000001</v>
      </c>
    </row>
    <row r="106" spans="1:75">
      <c r="A106" s="82"/>
      <c r="B106" s="82"/>
      <c r="C106" s="82"/>
      <c r="D106" s="133" t="s">
        <v>211</v>
      </c>
      <c r="E106" s="123">
        <v>0.1</v>
      </c>
      <c r="F106" s="126"/>
      <c r="G106" s="126"/>
      <c r="H106" s="123">
        <v>0.1</v>
      </c>
      <c r="I106" s="82"/>
      <c r="J106" s="82"/>
      <c r="K106" s="82"/>
      <c r="L106" s="82"/>
      <c r="M106" s="123">
        <v>0.1</v>
      </c>
    </row>
    <row r="107" spans="1:75">
      <c r="A107" s="82"/>
      <c r="B107" s="82"/>
      <c r="C107" s="82"/>
      <c r="D107" s="133" t="s">
        <v>212</v>
      </c>
      <c r="E107" s="123">
        <v>0.1</v>
      </c>
      <c r="F107" s="126"/>
      <c r="G107" s="126"/>
      <c r="H107" s="123">
        <v>0.1</v>
      </c>
      <c r="I107" s="82"/>
      <c r="J107" s="82"/>
      <c r="K107" s="82"/>
      <c r="L107" s="82"/>
      <c r="M107" s="123">
        <v>0.1</v>
      </c>
    </row>
    <row r="108" spans="1:75">
      <c r="A108" s="82"/>
      <c r="B108" s="82"/>
      <c r="C108" s="82"/>
      <c r="D108" s="133" t="s">
        <v>213</v>
      </c>
      <c r="E108" s="123">
        <v>0.28999999999999998</v>
      </c>
      <c r="F108" s="126"/>
      <c r="G108" s="126"/>
      <c r="H108" s="123">
        <v>0.28999999999999998</v>
      </c>
      <c r="I108" s="82"/>
      <c r="J108" s="82"/>
      <c r="K108" s="82"/>
      <c r="L108" s="82"/>
      <c r="M108" s="123">
        <v>0.28999999999999998</v>
      </c>
    </row>
    <row r="109" spans="1:75" ht="14.25" customHeight="1">
      <c r="A109" s="5"/>
      <c r="B109" s="94" t="s">
        <v>168</v>
      </c>
      <c r="C109" s="77">
        <v>166.99</v>
      </c>
      <c r="D109" s="77" t="s">
        <v>215</v>
      </c>
      <c r="E109" s="77">
        <f t="shared" ref="E109:M109" si="6">SUM(E89:E108)</f>
        <v>15.649999999999997</v>
      </c>
      <c r="F109" s="77">
        <f t="shared" si="6"/>
        <v>0</v>
      </c>
      <c r="G109" s="77">
        <f t="shared" si="6"/>
        <v>0</v>
      </c>
      <c r="H109" s="77">
        <f t="shared" si="6"/>
        <v>15.649999999999997</v>
      </c>
      <c r="I109" s="77">
        <f t="shared" si="6"/>
        <v>0</v>
      </c>
      <c r="J109" s="77">
        <f t="shared" si="6"/>
        <v>0.28592000000000001</v>
      </c>
      <c r="K109" s="77">
        <f t="shared" si="6"/>
        <v>0</v>
      </c>
      <c r="L109" s="77">
        <f t="shared" si="6"/>
        <v>3.5670000000000002</v>
      </c>
      <c r="M109" s="131">
        <f t="shared" si="6"/>
        <v>178.77999999999994</v>
      </c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  <c r="AV109" s="113"/>
      <c r="AW109" s="113"/>
      <c r="AX109" s="113"/>
      <c r="AY109" s="113"/>
      <c r="AZ109" s="113"/>
      <c r="BA109" s="113"/>
      <c r="BB109" s="113"/>
      <c r="BC109" s="113"/>
      <c r="BD109" s="113"/>
      <c r="BE109" s="113"/>
      <c r="BF109" s="113"/>
      <c r="BG109" s="113"/>
      <c r="BH109" s="113"/>
      <c r="BI109" s="113"/>
      <c r="BJ109" s="113"/>
      <c r="BK109" s="113"/>
      <c r="BL109" s="113"/>
      <c r="BM109" s="113"/>
      <c r="BN109" s="113"/>
      <c r="BO109" s="113"/>
      <c r="BP109" s="113"/>
      <c r="BQ109" s="113"/>
      <c r="BR109" s="113"/>
      <c r="BS109" s="113"/>
      <c r="BT109" s="113"/>
      <c r="BU109" s="113"/>
      <c r="BV109" s="113"/>
      <c r="BW109" s="113"/>
    </row>
    <row r="110" spans="1:75" ht="130">
      <c r="A110" s="82"/>
      <c r="B110" s="82"/>
      <c r="C110" s="138">
        <v>178.78</v>
      </c>
      <c r="D110" s="133" t="s">
        <v>163</v>
      </c>
      <c r="E110" s="123">
        <v>0.5</v>
      </c>
      <c r="F110" s="126"/>
      <c r="G110" s="126"/>
      <c r="H110" s="123">
        <v>0.5</v>
      </c>
      <c r="I110" s="88" t="s">
        <v>229</v>
      </c>
      <c r="J110" s="123">
        <f>0.05+16.15+0.0045+0.039+0.0495+0.0375+0.003+0.042+0.018+0.72+0.0165+10.565+0.32+0.0075+0.024+0.0045+0.0765</f>
        <v>28.127500000000001</v>
      </c>
      <c r="K110" s="82"/>
      <c r="L110" s="82"/>
      <c r="M110" s="123">
        <v>151.15</v>
      </c>
    </row>
    <row r="111" spans="1:75">
      <c r="A111" s="82"/>
      <c r="B111" s="82"/>
      <c r="C111" s="82"/>
      <c r="D111" s="133" t="s">
        <v>196</v>
      </c>
      <c r="E111" s="123">
        <v>2</v>
      </c>
      <c r="F111" s="126"/>
      <c r="G111" s="126"/>
      <c r="H111" s="123">
        <v>2</v>
      </c>
      <c r="I111" s="82"/>
      <c r="J111" s="82"/>
      <c r="K111" s="82"/>
      <c r="L111" s="82"/>
      <c r="M111" s="123">
        <v>2</v>
      </c>
    </row>
    <row r="112" spans="1:75">
      <c r="A112" s="82"/>
      <c r="B112" s="82"/>
      <c r="C112" s="82"/>
      <c r="D112" s="133" t="s">
        <v>216</v>
      </c>
      <c r="E112" s="123">
        <v>2.25</v>
      </c>
      <c r="F112" s="126"/>
      <c r="G112" s="126"/>
      <c r="H112" s="123">
        <v>2.25</v>
      </c>
      <c r="I112" s="82"/>
      <c r="J112" s="82"/>
      <c r="K112" s="82"/>
      <c r="L112" s="82"/>
      <c r="M112" s="123">
        <v>2.25</v>
      </c>
    </row>
    <row r="113" spans="1:13">
      <c r="A113" s="82"/>
      <c r="B113" s="82"/>
      <c r="C113" s="82"/>
      <c r="D113" s="133" t="s">
        <v>217</v>
      </c>
      <c r="E113" s="123">
        <v>0.45</v>
      </c>
      <c r="F113" s="126"/>
      <c r="G113" s="126"/>
      <c r="H113" s="123">
        <v>0.45</v>
      </c>
      <c r="I113" s="82"/>
      <c r="J113" s="82"/>
      <c r="K113" s="82"/>
      <c r="L113" s="82"/>
      <c r="M113" s="123">
        <v>0.45</v>
      </c>
    </row>
    <row r="114" spans="1:13">
      <c r="A114" s="82"/>
      <c r="B114" s="82"/>
      <c r="C114" s="82"/>
      <c r="D114" s="133" t="s">
        <v>184</v>
      </c>
      <c r="E114" s="123">
        <v>0.5</v>
      </c>
      <c r="F114" s="126"/>
      <c r="G114" s="126"/>
      <c r="H114" s="123">
        <v>0.5</v>
      </c>
      <c r="I114" s="82"/>
      <c r="J114" s="82"/>
      <c r="K114" s="82"/>
      <c r="L114" s="82"/>
      <c r="M114" s="123">
        <v>0.5</v>
      </c>
    </row>
    <row r="115" spans="1:13">
      <c r="A115" s="82"/>
      <c r="B115" s="82"/>
      <c r="C115" s="82"/>
      <c r="D115" s="133" t="s">
        <v>218</v>
      </c>
      <c r="E115" s="123">
        <v>0.65</v>
      </c>
      <c r="F115" s="126"/>
      <c r="G115" s="126"/>
      <c r="H115" s="123">
        <v>0.65</v>
      </c>
      <c r="I115" s="82"/>
      <c r="J115" s="82"/>
      <c r="K115" s="82"/>
      <c r="L115" s="82"/>
      <c r="M115" s="123">
        <v>0.65</v>
      </c>
    </row>
    <row r="116" spans="1:13">
      <c r="A116" s="82"/>
      <c r="B116" s="82"/>
      <c r="C116" s="82"/>
      <c r="D116" s="133" t="s">
        <v>219</v>
      </c>
      <c r="E116" s="123">
        <v>1</v>
      </c>
      <c r="F116" s="126"/>
      <c r="G116" s="126"/>
      <c r="H116" s="123">
        <v>1</v>
      </c>
      <c r="I116" s="82"/>
      <c r="J116" s="82"/>
      <c r="K116" s="82"/>
      <c r="L116" s="82"/>
      <c r="M116" s="123">
        <v>1</v>
      </c>
    </row>
    <row r="117" spans="1:13">
      <c r="A117" s="82"/>
      <c r="B117" s="82"/>
      <c r="C117" s="82"/>
      <c r="D117" s="133" t="s">
        <v>163</v>
      </c>
      <c r="E117" s="123">
        <v>0.7</v>
      </c>
      <c r="F117" s="126"/>
      <c r="G117" s="126"/>
      <c r="H117" s="123">
        <v>0.7</v>
      </c>
      <c r="I117" s="82"/>
      <c r="J117" s="82"/>
      <c r="K117" s="82"/>
      <c r="L117" s="82"/>
      <c r="M117" s="123">
        <v>0.7</v>
      </c>
    </row>
    <row r="118" spans="1:13">
      <c r="A118" s="82"/>
      <c r="B118" s="82"/>
      <c r="C118" s="82"/>
      <c r="D118" s="133" t="s">
        <v>220</v>
      </c>
      <c r="E118" s="123">
        <v>0.49</v>
      </c>
      <c r="F118" s="126"/>
      <c r="G118" s="126"/>
      <c r="H118" s="123">
        <v>0.49</v>
      </c>
      <c r="I118" s="82"/>
      <c r="J118" s="82"/>
      <c r="K118" s="82"/>
      <c r="L118" s="82"/>
      <c r="M118" s="123">
        <v>0.49</v>
      </c>
    </row>
    <row r="119" spans="1:13">
      <c r="A119" s="82"/>
      <c r="B119" s="82"/>
      <c r="C119" s="82"/>
      <c r="D119" s="133" t="s">
        <v>221</v>
      </c>
      <c r="E119" s="123">
        <v>0.68</v>
      </c>
      <c r="F119" s="126"/>
      <c r="G119" s="126"/>
      <c r="H119" s="123">
        <v>0.68</v>
      </c>
      <c r="I119" s="82"/>
      <c r="J119" s="82"/>
      <c r="K119" s="82"/>
      <c r="L119" s="82"/>
      <c r="M119" s="123">
        <v>0.68</v>
      </c>
    </row>
    <row r="120" spans="1:13">
      <c r="A120" s="82"/>
      <c r="B120" s="82"/>
      <c r="C120" s="82"/>
      <c r="D120" s="133" t="s">
        <v>222</v>
      </c>
      <c r="E120" s="123">
        <v>0.49</v>
      </c>
      <c r="F120" s="126"/>
      <c r="G120" s="126"/>
      <c r="H120" s="123">
        <v>0.49</v>
      </c>
      <c r="I120" s="82"/>
      <c r="J120" s="82"/>
      <c r="K120" s="82"/>
      <c r="L120" s="82"/>
      <c r="M120" s="123">
        <v>0.49</v>
      </c>
    </row>
    <row r="121" spans="1:13">
      <c r="A121" s="82"/>
      <c r="B121" s="82"/>
      <c r="C121" s="82"/>
      <c r="D121" s="133" t="s">
        <v>223</v>
      </c>
      <c r="E121" s="123">
        <v>0.1</v>
      </c>
      <c r="F121" s="126"/>
      <c r="G121" s="126"/>
      <c r="H121" s="123">
        <v>0.1</v>
      </c>
      <c r="I121" s="82"/>
      <c r="J121" s="82"/>
      <c r="K121" s="82"/>
      <c r="L121" s="82"/>
      <c r="M121" s="123">
        <v>0.1</v>
      </c>
    </row>
    <row r="122" spans="1:13">
      <c r="A122" s="82"/>
      <c r="B122" s="82"/>
      <c r="C122" s="82"/>
      <c r="D122" s="133" t="s">
        <v>225</v>
      </c>
      <c r="E122" s="123">
        <v>1.75</v>
      </c>
      <c r="F122" s="126"/>
      <c r="G122" s="126"/>
      <c r="H122" s="123">
        <v>1.75</v>
      </c>
      <c r="I122" s="82"/>
      <c r="J122" s="82"/>
      <c r="K122" s="82"/>
      <c r="L122" s="82"/>
      <c r="M122" s="123">
        <v>1.75</v>
      </c>
    </row>
    <row r="123" spans="1:13">
      <c r="A123" s="82"/>
      <c r="B123" s="82"/>
      <c r="C123" s="82"/>
      <c r="D123" s="133" t="s">
        <v>226</v>
      </c>
      <c r="E123" s="123">
        <v>0.6</v>
      </c>
      <c r="F123" s="126"/>
      <c r="G123" s="126"/>
      <c r="H123" s="123">
        <v>0.6</v>
      </c>
      <c r="I123" s="82"/>
      <c r="J123" s="82"/>
      <c r="K123" s="82"/>
      <c r="L123" s="82"/>
      <c r="M123" s="123">
        <v>0.6</v>
      </c>
    </row>
    <row r="124" spans="1:13">
      <c r="A124" s="82"/>
      <c r="B124" s="82"/>
      <c r="C124" s="82"/>
      <c r="D124" s="133" t="s">
        <v>142</v>
      </c>
      <c r="E124" s="123">
        <v>0.75</v>
      </c>
      <c r="F124" s="126"/>
      <c r="G124" s="126"/>
      <c r="H124" s="123">
        <v>0.75</v>
      </c>
      <c r="I124" s="82"/>
      <c r="J124" s="82"/>
      <c r="K124" s="82"/>
      <c r="L124" s="82"/>
      <c r="M124" s="123">
        <v>0.75</v>
      </c>
    </row>
    <row r="125" spans="1:13">
      <c r="A125" s="82"/>
      <c r="B125" s="82"/>
      <c r="C125" s="82"/>
      <c r="D125" s="133" t="s">
        <v>227</v>
      </c>
      <c r="E125" s="123">
        <v>0.5</v>
      </c>
      <c r="F125" s="126"/>
      <c r="G125" s="126"/>
      <c r="H125" s="123">
        <v>0.5</v>
      </c>
      <c r="I125" s="82"/>
      <c r="J125" s="82"/>
      <c r="K125" s="82"/>
      <c r="L125" s="82"/>
      <c r="M125" s="123">
        <v>0.5</v>
      </c>
    </row>
    <row r="126" spans="1:13">
      <c r="A126" s="82"/>
      <c r="B126" s="82"/>
      <c r="C126" s="82"/>
      <c r="D126" s="133" t="s">
        <v>228</v>
      </c>
      <c r="E126" s="123">
        <v>0.05</v>
      </c>
      <c r="F126" s="126"/>
      <c r="G126" s="126"/>
      <c r="H126" s="123">
        <v>0.05</v>
      </c>
      <c r="I126" s="82"/>
      <c r="J126" s="82"/>
      <c r="K126" s="82"/>
      <c r="L126" s="82"/>
      <c r="M126" s="123">
        <v>0.05</v>
      </c>
    </row>
    <row r="127" spans="1:13">
      <c r="A127" s="82"/>
      <c r="B127" s="82"/>
      <c r="C127" s="82"/>
      <c r="D127" s="133" t="s">
        <v>230</v>
      </c>
      <c r="E127" s="123">
        <v>1.95</v>
      </c>
      <c r="F127" s="126"/>
      <c r="G127" s="126"/>
      <c r="H127" s="123">
        <v>1.95</v>
      </c>
      <c r="I127" s="82"/>
      <c r="J127" s="82"/>
      <c r="K127" s="82"/>
      <c r="L127" s="82"/>
      <c r="M127" s="123">
        <v>1.95</v>
      </c>
    </row>
    <row r="128" spans="1:13">
      <c r="A128" s="82"/>
      <c r="B128" s="82"/>
      <c r="C128" s="82"/>
      <c r="D128" s="133" t="s">
        <v>231</v>
      </c>
      <c r="E128" s="123">
        <v>0.5</v>
      </c>
      <c r="F128" s="126"/>
      <c r="G128" s="126"/>
      <c r="H128" s="123">
        <v>0.5</v>
      </c>
      <c r="I128" s="82"/>
      <c r="J128" s="82"/>
      <c r="K128" s="82"/>
      <c r="L128" s="82"/>
      <c r="M128" s="123">
        <v>0.5</v>
      </c>
    </row>
    <row r="129" spans="1:75">
      <c r="A129" s="82"/>
      <c r="B129" s="82"/>
      <c r="C129" s="82"/>
      <c r="D129" s="133" t="s">
        <v>232</v>
      </c>
      <c r="E129" s="123">
        <v>1</v>
      </c>
      <c r="F129" s="126"/>
      <c r="G129" s="126"/>
      <c r="H129" s="123">
        <v>1</v>
      </c>
      <c r="I129" s="82"/>
      <c r="J129" s="82"/>
      <c r="K129" s="82"/>
      <c r="L129" s="82"/>
      <c r="M129" s="123">
        <v>1</v>
      </c>
    </row>
    <row r="130" spans="1:75" ht="14.25" customHeight="1">
      <c r="A130" s="5"/>
      <c r="B130" s="94" t="s">
        <v>168</v>
      </c>
      <c r="C130" s="138">
        <v>178.78</v>
      </c>
      <c r="D130" s="77" t="s">
        <v>224</v>
      </c>
      <c r="E130" s="77">
        <f t="shared" ref="E130:M130" si="7">SUM(E110:E129)</f>
        <v>16.91</v>
      </c>
      <c r="F130" s="77">
        <f t="shared" si="7"/>
        <v>0</v>
      </c>
      <c r="G130" s="77">
        <f t="shared" si="7"/>
        <v>0</v>
      </c>
      <c r="H130" s="77">
        <f t="shared" si="7"/>
        <v>16.91</v>
      </c>
      <c r="I130" s="77">
        <f t="shared" si="7"/>
        <v>0</v>
      </c>
      <c r="J130" s="77">
        <f t="shared" si="7"/>
        <v>28.127500000000001</v>
      </c>
      <c r="K130" s="77">
        <f t="shared" si="7"/>
        <v>0</v>
      </c>
      <c r="L130" s="77">
        <f t="shared" si="7"/>
        <v>0</v>
      </c>
      <c r="M130" s="77">
        <f t="shared" si="7"/>
        <v>167.56</v>
      </c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  <c r="AV130" s="113"/>
      <c r="AW130" s="113"/>
      <c r="AX130" s="113"/>
      <c r="AY130" s="113"/>
      <c r="AZ130" s="113"/>
      <c r="BA130" s="113"/>
      <c r="BB130" s="113"/>
      <c r="BC130" s="113"/>
      <c r="BD130" s="113"/>
      <c r="BE130" s="113"/>
      <c r="BF130" s="113"/>
      <c r="BG130" s="113"/>
      <c r="BH130" s="113"/>
      <c r="BI130" s="113"/>
      <c r="BJ130" s="113"/>
      <c r="BK130" s="113"/>
      <c r="BL130" s="113"/>
      <c r="BM130" s="113"/>
      <c r="BN130" s="113"/>
      <c r="BO130" s="113"/>
      <c r="BP130" s="113"/>
      <c r="BQ130" s="113"/>
      <c r="BR130" s="113"/>
      <c r="BS130" s="113"/>
      <c r="BT130" s="113"/>
      <c r="BU130" s="113"/>
      <c r="BV130" s="113"/>
      <c r="BW130" s="113"/>
    </row>
    <row r="131" spans="1:75" s="121" customFormat="1" ht="28" customHeight="1">
      <c r="A131" s="116"/>
      <c r="B131" s="117" t="s">
        <v>168</v>
      </c>
      <c r="C131" s="140">
        <v>177.86</v>
      </c>
      <c r="D131" s="118" t="s">
        <v>233</v>
      </c>
      <c r="E131" s="140">
        <f>E88+E109+E130</f>
        <v>45.729500000000002</v>
      </c>
      <c r="F131" s="140">
        <f t="shared" ref="F131:L131" si="8">F88+F109+F130</f>
        <v>0</v>
      </c>
      <c r="G131" s="140">
        <f t="shared" si="8"/>
        <v>0</v>
      </c>
      <c r="H131" s="140">
        <f t="shared" si="8"/>
        <v>45.729500000000002</v>
      </c>
      <c r="I131" s="140">
        <f t="shared" si="8"/>
        <v>0</v>
      </c>
      <c r="J131" s="140">
        <f>J88+J109+J130+0.01</f>
        <v>52.462920000000004</v>
      </c>
      <c r="K131" s="140">
        <f t="shared" si="8"/>
        <v>0</v>
      </c>
      <c r="L131" s="140">
        <f t="shared" si="8"/>
        <v>3.5670000000000002</v>
      </c>
      <c r="M131" s="140">
        <v>167.56</v>
      </c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5"/>
      <c r="AJ131" s="115"/>
      <c r="AK131" s="115"/>
      <c r="AL131" s="115"/>
      <c r="AM131" s="115"/>
      <c r="AN131" s="115"/>
      <c r="AO131" s="115"/>
      <c r="AP131" s="115"/>
      <c r="AQ131" s="115"/>
      <c r="AR131" s="115"/>
      <c r="AS131" s="115"/>
      <c r="AT131" s="115"/>
      <c r="AU131" s="115"/>
      <c r="AV131" s="115"/>
      <c r="AW131" s="115"/>
      <c r="AX131" s="115"/>
      <c r="AY131" s="115"/>
      <c r="AZ131" s="115"/>
      <c r="BA131" s="115"/>
      <c r="BB131" s="115"/>
      <c r="BC131" s="115"/>
      <c r="BD131" s="115"/>
      <c r="BE131" s="115"/>
      <c r="BF131" s="115"/>
      <c r="BG131" s="115"/>
      <c r="BH131" s="115"/>
      <c r="BI131" s="115"/>
      <c r="BJ131" s="115"/>
      <c r="BK131" s="115"/>
      <c r="BL131" s="115"/>
      <c r="BM131" s="115"/>
      <c r="BN131" s="115"/>
      <c r="BO131" s="115"/>
      <c r="BP131" s="115"/>
      <c r="BQ131" s="115"/>
      <c r="BR131" s="115"/>
      <c r="BS131" s="115"/>
      <c r="BT131" s="115"/>
      <c r="BU131" s="115"/>
      <c r="BV131" s="115"/>
      <c r="BW131" s="115"/>
    </row>
    <row r="132" spans="1:75" ht="122.5" customHeight="1">
      <c r="A132" s="82"/>
      <c r="B132" s="82"/>
      <c r="C132" s="138">
        <v>167.56</v>
      </c>
      <c r="D132" s="133" t="s">
        <v>237</v>
      </c>
      <c r="E132" s="123">
        <v>0.8</v>
      </c>
      <c r="F132" s="126"/>
      <c r="G132" s="126"/>
      <c r="H132" s="123">
        <v>0.8</v>
      </c>
      <c r="I132" s="88" t="s">
        <v>273</v>
      </c>
      <c r="J132" s="123">
        <f>0.05+16.152+0.048+0.024+0.0045+0.003+0.0465+0.0015+1.353+0.042+0.01842+0.01843+0.0195+0.03+0.01085+0.0672+0.0015+0.0005+0.3+1.064+7.362+0.0435</f>
        <v>26.66040000000001</v>
      </c>
      <c r="K132" s="82"/>
      <c r="L132" s="82"/>
      <c r="M132" s="123">
        <v>141.69999999999999</v>
      </c>
    </row>
    <row r="133" spans="1:75">
      <c r="A133" s="82"/>
      <c r="B133" s="82"/>
      <c r="C133" s="82"/>
      <c r="D133" s="133" t="s">
        <v>238</v>
      </c>
      <c r="E133" s="123">
        <v>1</v>
      </c>
      <c r="F133" s="126"/>
      <c r="G133" s="126"/>
      <c r="H133" s="123">
        <v>1</v>
      </c>
      <c r="I133" s="82"/>
      <c r="J133" s="82"/>
      <c r="K133" s="82"/>
      <c r="L133" s="82"/>
      <c r="M133" s="123">
        <v>1</v>
      </c>
    </row>
    <row r="134" spans="1:75">
      <c r="A134" s="82"/>
      <c r="B134" s="82"/>
      <c r="C134" s="82"/>
      <c r="D134" s="133" t="s">
        <v>239</v>
      </c>
      <c r="E134" s="123">
        <v>3</v>
      </c>
      <c r="F134" s="126"/>
      <c r="G134" s="126"/>
      <c r="H134" s="123">
        <v>3</v>
      </c>
      <c r="I134" s="82"/>
      <c r="J134" s="82"/>
      <c r="K134" s="82"/>
      <c r="L134" s="82"/>
      <c r="M134" s="123">
        <v>3</v>
      </c>
    </row>
    <row r="135" spans="1:75">
      <c r="A135" s="82"/>
      <c r="B135" s="82"/>
      <c r="C135" s="82"/>
      <c r="D135" s="133" t="s">
        <v>240</v>
      </c>
      <c r="E135" s="123">
        <v>0.6</v>
      </c>
      <c r="F135" s="126"/>
      <c r="G135" s="126"/>
      <c r="H135" s="123">
        <v>0.6</v>
      </c>
      <c r="I135" s="82"/>
      <c r="J135" s="82"/>
      <c r="K135" s="82"/>
      <c r="L135" s="82"/>
      <c r="M135" s="123">
        <v>0.6</v>
      </c>
    </row>
    <row r="136" spans="1:75">
      <c r="A136" s="143"/>
      <c r="B136" s="143"/>
      <c r="C136" s="143"/>
      <c r="D136" s="133" t="s">
        <v>241</v>
      </c>
      <c r="E136" s="146">
        <v>1.4</v>
      </c>
      <c r="F136" s="144"/>
      <c r="G136" s="144"/>
      <c r="H136" s="146">
        <v>1.4</v>
      </c>
      <c r="I136" s="143"/>
      <c r="J136" s="143"/>
      <c r="K136" s="143"/>
      <c r="L136" s="143"/>
      <c r="M136" s="146">
        <v>1.4</v>
      </c>
    </row>
    <row r="137" spans="1:75" s="82" customFormat="1">
      <c r="D137" s="133" t="s">
        <v>242</v>
      </c>
      <c r="E137" s="123">
        <v>0.7</v>
      </c>
      <c r="F137" s="126"/>
      <c r="G137" s="126"/>
      <c r="H137" s="123">
        <v>0.7</v>
      </c>
      <c r="M137" s="123">
        <v>0.7</v>
      </c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28"/>
    </row>
    <row r="138" spans="1:75" s="82" customFormat="1">
      <c r="D138" s="133" t="s">
        <v>147</v>
      </c>
      <c r="E138" s="123">
        <v>0.69</v>
      </c>
      <c r="F138" s="126"/>
      <c r="G138" s="126"/>
      <c r="H138" s="123">
        <v>0.69</v>
      </c>
      <c r="M138" s="123">
        <v>0.69</v>
      </c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  <c r="AH138" s="113"/>
      <c r="AI138" s="113"/>
      <c r="AJ138" s="113"/>
      <c r="AK138" s="113"/>
      <c r="AL138" s="113"/>
      <c r="AM138" s="113"/>
      <c r="AN138" s="128"/>
    </row>
    <row r="139" spans="1:75" s="82" customFormat="1">
      <c r="D139" s="133" t="s">
        <v>243</v>
      </c>
      <c r="E139" s="123">
        <v>0.69</v>
      </c>
      <c r="F139" s="126"/>
      <c r="G139" s="126"/>
      <c r="H139" s="123">
        <v>0.69</v>
      </c>
      <c r="M139" s="123">
        <v>0.69</v>
      </c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28"/>
    </row>
    <row r="140" spans="1:75" s="82" customFormat="1">
      <c r="D140" s="133" t="s">
        <v>244</v>
      </c>
      <c r="E140" s="123">
        <v>0.79</v>
      </c>
      <c r="F140" s="126"/>
      <c r="G140" s="126"/>
      <c r="H140" s="123">
        <v>0.79</v>
      </c>
      <c r="M140" s="123">
        <v>0.79</v>
      </c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3"/>
      <c r="AK140" s="113"/>
      <c r="AL140" s="113"/>
      <c r="AM140" s="113"/>
      <c r="AN140" s="128"/>
    </row>
    <row r="141" spans="1:75" s="82" customFormat="1">
      <c r="D141" s="133" t="s">
        <v>245</v>
      </c>
      <c r="E141" s="123">
        <v>0.2</v>
      </c>
      <c r="F141" s="126"/>
      <c r="G141" s="126"/>
      <c r="H141" s="123">
        <v>0.2</v>
      </c>
      <c r="M141" s="123">
        <v>0.2</v>
      </c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113"/>
      <c r="AH141" s="113"/>
      <c r="AI141" s="113"/>
      <c r="AJ141" s="113"/>
      <c r="AK141" s="113"/>
      <c r="AL141" s="113"/>
      <c r="AM141" s="113"/>
      <c r="AN141" s="128"/>
    </row>
    <row r="142" spans="1:75" s="82" customFormat="1">
      <c r="D142" s="133" t="s">
        <v>246</v>
      </c>
      <c r="E142" s="123">
        <v>0.05</v>
      </c>
      <c r="F142" s="126"/>
      <c r="G142" s="126"/>
      <c r="H142" s="123">
        <v>0.05</v>
      </c>
      <c r="M142" s="123">
        <v>0.05</v>
      </c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28"/>
    </row>
    <row r="143" spans="1:75" s="82" customFormat="1">
      <c r="D143" s="133" t="s">
        <v>247</v>
      </c>
      <c r="E143" s="123">
        <v>0.19</v>
      </c>
      <c r="F143" s="126"/>
      <c r="G143" s="126"/>
      <c r="H143" s="123">
        <v>0.19</v>
      </c>
      <c r="M143" s="123">
        <v>0.19</v>
      </c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  <c r="AM143" s="113"/>
      <c r="AN143" s="128"/>
    </row>
    <row r="144" spans="1:75" s="82" customFormat="1">
      <c r="D144" s="133" t="s">
        <v>248</v>
      </c>
      <c r="E144" s="123">
        <v>0.2</v>
      </c>
      <c r="F144" s="126"/>
      <c r="G144" s="126"/>
      <c r="H144" s="123">
        <v>0.2</v>
      </c>
      <c r="M144" s="123">
        <v>0.2</v>
      </c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28"/>
    </row>
    <row r="145" spans="4:40" s="82" customFormat="1">
      <c r="D145" s="133" t="s">
        <v>249</v>
      </c>
      <c r="E145" s="123">
        <v>0.75</v>
      </c>
      <c r="F145" s="126"/>
      <c r="G145" s="126"/>
      <c r="H145" s="123">
        <v>0.75</v>
      </c>
      <c r="M145" s="123">
        <v>0.75</v>
      </c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  <c r="AH145" s="113"/>
      <c r="AI145" s="113"/>
      <c r="AJ145" s="113"/>
      <c r="AK145" s="113"/>
      <c r="AL145" s="113"/>
      <c r="AM145" s="113"/>
      <c r="AN145" s="128"/>
    </row>
    <row r="146" spans="4:40" s="82" customFormat="1">
      <c r="D146" s="133" t="s">
        <v>250</v>
      </c>
      <c r="E146" s="123">
        <v>0.2</v>
      </c>
      <c r="F146" s="126"/>
      <c r="G146" s="126"/>
      <c r="H146" s="123">
        <v>0.2</v>
      </c>
      <c r="M146" s="123">
        <v>0.2</v>
      </c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28"/>
    </row>
    <row r="147" spans="4:40" s="82" customFormat="1">
      <c r="D147" s="133" t="s">
        <v>251</v>
      </c>
      <c r="E147" s="123">
        <v>0.1</v>
      </c>
      <c r="F147" s="126"/>
      <c r="G147" s="126"/>
      <c r="H147" s="123">
        <v>0.1</v>
      </c>
      <c r="M147" s="123">
        <v>0.1</v>
      </c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3"/>
      <c r="AE147" s="113"/>
      <c r="AF147" s="113"/>
      <c r="AG147" s="113"/>
      <c r="AH147" s="113"/>
      <c r="AI147" s="113"/>
      <c r="AJ147" s="113"/>
      <c r="AK147" s="113"/>
      <c r="AL147" s="113"/>
      <c r="AM147" s="113"/>
      <c r="AN147" s="128"/>
    </row>
    <row r="148" spans="4:40" s="82" customFormat="1">
      <c r="D148" s="133" t="s">
        <v>252</v>
      </c>
      <c r="E148" s="123">
        <v>0.2</v>
      </c>
      <c r="F148" s="126"/>
      <c r="G148" s="126"/>
      <c r="H148" s="123">
        <v>0.2</v>
      </c>
      <c r="M148" s="123">
        <v>0.2</v>
      </c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113"/>
      <c r="AH148" s="113"/>
      <c r="AI148" s="113"/>
      <c r="AJ148" s="113"/>
      <c r="AK148" s="113"/>
      <c r="AL148" s="113"/>
      <c r="AM148" s="113"/>
      <c r="AN148" s="128"/>
    </row>
    <row r="149" spans="4:40" s="82" customFormat="1">
      <c r="D149" s="133" t="s">
        <v>253</v>
      </c>
      <c r="E149" s="123">
        <v>0.5</v>
      </c>
      <c r="F149" s="126"/>
      <c r="G149" s="126"/>
      <c r="H149" s="123">
        <v>0.5</v>
      </c>
      <c r="M149" s="123">
        <v>0.5</v>
      </c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  <c r="AH149" s="113"/>
      <c r="AI149" s="113"/>
      <c r="AJ149" s="113"/>
      <c r="AK149" s="113"/>
      <c r="AL149" s="113"/>
      <c r="AM149" s="113"/>
      <c r="AN149" s="128"/>
    </row>
    <row r="150" spans="4:40" s="82" customFormat="1">
      <c r="D150" s="133" t="s">
        <v>227</v>
      </c>
      <c r="E150" s="123">
        <v>0.5</v>
      </c>
      <c r="F150" s="126"/>
      <c r="G150" s="126"/>
      <c r="H150" s="123">
        <v>0.5</v>
      </c>
      <c r="M150" s="123">
        <v>0.5</v>
      </c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28"/>
    </row>
    <row r="151" spans="4:40" s="82" customFormat="1">
      <c r="D151" s="133" t="s">
        <v>202</v>
      </c>
      <c r="E151" s="123">
        <v>0.05</v>
      </c>
      <c r="F151" s="126"/>
      <c r="G151" s="126"/>
      <c r="H151" s="123">
        <v>0.05</v>
      </c>
      <c r="M151" s="123">
        <v>0.05</v>
      </c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  <c r="AM151" s="113"/>
      <c r="AN151" s="128"/>
    </row>
    <row r="152" spans="4:40" s="82" customFormat="1">
      <c r="D152" s="133" t="s">
        <v>283</v>
      </c>
      <c r="E152" s="123">
        <v>1.5</v>
      </c>
      <c r="F152" s="126"/>
      <c r="G152" s="126"/>
      <c r="H152" s="123">
        <v>1.5</v>
      </c>
      <c r="M152" s="123">
        <v>1.5</v>
      </c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113"/>
      <c r="AK152" s="113"/>
      <c r="AL152" s="113"/>
      <c r="AM152" s="113"/>
      <c r="AN152" s="128"/>
    </row>
    <row r="153" spans="4:40" s="82" customFormat="1">
      <c r="D153" s="133" t="s">
        <v>257</v>
      </c>
      <c r="E153" s="123">
        <v>0.35</v>
      </c>
      <c r="F153" s="126"/>
      <c r="G153" s="126"/>
      <c r="H153" s="123">
        <v>0.35</v>
      </c>
      <c r="M153" s="123">
        <v>0.35</v>
      </c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  <c r="Z153" s="113"/>
      <c r="AA153" s="113"/>
      <c r="AB153" s="113"/>
      <c r="AC153" s="113"/>
      <c r="AD153" s="113"/>
      <c r="AE153" s="113"/>
      <c r="AF153" s="113"/>
      <c r="AG153" s="113"/>
      <c r="AH153" s="113"/>
      <c r="AI153" s="113"/>
      <c r="AJ153" s="113"/>
      <c r="AK153" s="113"/>
      <c r="AL153" s="113"/>
      <c r="AM153" s="113"/>
      <c r="AN153" s="128"/>
    </row>
    <row r="154" spans="4:40" s="82" customFormat="1">
      <c r="D154" s="133" t="s">
        <v>254</v>
      </c>
      <c r="E154" s="123">
        <v>1</v>
      </c>
      <c r="F154" s="126"/>
      <c r="G154" s="126"/>
      <c r="H154" s="123">
        <v>1</v>
      </c>
      <c r="M154" s="123">
        <v>1</v>
      </c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28"/>
    </row>
    <row r="155" spans="4:40" s="82" customFormat="1">
      <c r="D155" s="133" t="s">
        <v>255</v>
      </c>
      <c r="E155" s="123">
        <v>0.75</v>
      </c>
      <c r="F155" s="126"/>
      <c r="G155" s="126"/>
      <c r="H155" s="123">
        <v>0.75</v>
      </c>
      <c r="M155" s="123">
        <v>0.75</v>
      </c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  <c r="Z155" s="113"/>
      <c r="AA155" s="113"/>
      <c r="AB155" s="113"/>
      <c r="AC155" s="113"/>
      <c r="AD155" s="113"/>
      <c r="AE155" s="113"/>
      <c r="AF155" s="113"/>
      <c r="AG155" s="113"/>
      <c r="AH155" s="113"/>
      <c r="AI155" s="113"/>
      <c r="AJ155" s="113"/>
      <c r="AK155" s="113"/>
      <c r="AL155" s="113"/>
      <c r="AM155" s="113"/>
      <c r="AN155" s="128"/>
    </row>
    <row r="156" spans="4:40" s="82" customFormat="1">
      <c r="D156" s="133" t="s">
        <v>256</v>
      </c>
      <c r="E156" s="123">
        <v>0.5</v>
      </c>
      <c r="F156" s="126"/>
      <c r="G156" s="126"/>
      <c r="H156" s="123">
        <v>0.5</v>
      </c>
      <c r="M156" s="123">
        <v>0.5</v>
      </c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28"/>
    </row>
    <row r="157" spans="4:40" s="82" customFormat="1">
      <c r="D157" s="133" t="s">
        <v>257</v>
      </c>
      <c r="E157" s="123">
        <v>0.5</v>
      </c>
      <c r="F157" s="126"/>
      <c r="G157" s="126"/>
      <c r="H157" s="123">
        <v>0.5</v>
      </c>
      <c r="M157" s="123">
        <v>0.5</v>
      </c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28"/>
    </row>
    <row r="158" spans="4:40" s="82" customFormat="1">
      <c r="D158" s="133" t="s">
        <v>258</v>
      </c>
      <c r="E158" s="123">
        <v>0.5</v>
      </c>
      <c r="F158" s="126"/>
      <c r="G158" s="126"/>
      <c r="H158" s="123">
        <v>0.5</v>
      </c>
      <c r="M158" s="123">
        <v>0.5</v>
      </c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28"/>
    </row>
    <row r="159" spans="4:40" s="82" customFormat="1">
      <c r="D159" s="133" t="s">
        <v>241</v>
      </c>
      <c r="E159" s="123">
        <v>1.4</v>
      </c>
      <c r="F159" s="126"/>
      <c r="G159" s="126"/>
      <c r="H159" s="123">
        <v>1.4</v>
      </c>
      <c r="M159" s="123">
        <v>1.4</v>
      </c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  <c r="AM159" s="113"/>
      <c r="AN159" s="128"/>
    </row>
    <row r="160" spans="4:40" s="82" customFormat="1">
      <c r="D160" s="133" t="s">
        <v>259</v>
      </c>
      <c r="E160" s="123">
        <v>0.6</v>
      </c>
      <c r="F160" s="126"/>
      <c r="G160" s="126"/>
      <c r="H160" s="123">
        <v>0.6</v>
      </c>
      <c r="M160" s="123">
        <v>0.6</v>
      </c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28"/>
    </row>
    <row r="161" spans="4:40" s="82" customFormat="1">
      <c r="D161" s="133" t="s">
        <v>260</v>
      </c>
      <c r="E161" s="123">
        <v>0.25</v>
      </c>
      <c r="F161" s="126"/>
      <c r="G161" s="126"/>
      <c r="H161" s="123">
        <v>0.25</v>
      </c>
      <c r="M161" s="123">
        <v>0.25</v>
      </c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113"/>
      <c r="AI161" s="113"/>
      <c r="AJ161" s="113"/>
      <c r="AK161" s="113"/>
      <c r="AL161" s="113"/>
      <c r="AM161" s="113"/>
      <c r="AN161" s="128"/>
    </row>
    <row r="162" spans="4:40" s="82" customFormat="1">
      <c r="D162" s="133" t="s">
        <v>226</v>
      </c>
      <c r="E162" s="123">
        <v>1.5</v>
      </c>
      <c r="F162" s="126"/>
      <c r="G162" s="126"/>
      <c r="H162" s="123">
        <v>1.5</v>
      </c>
      <c r="M162" s="123">
        <v>1.5</v>
      </c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/>
      <c r="AH162" s="113"/>
      <c r="AI162" s="113"/>
      <c r="AJ162" s="113"/>
      <c r="AK162" s="113"/>
      <c r="AL162" s="113"/>
      <c r="AM162" s="113"/>
      <c r="AN162" s="128"/>
    </row>
    <row r="163" spans="4:40" s="82" customFormat="1">
      <c r="D163" s="133" t="s">
        <v>261</v>
      </c>
      <c r="E163" s="123">
        <v>2.12</v>
      </c>
      <c r="F163" s="126"/>
      <c r="G163" s="126"/>
      <c r="H163" s="123">
        <v>2.12</v>
      </c>
      <c r="M163" s="123">
        <v>2.12</v>
      </c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  <c r="AH163" s="113"/>
      <c r="AI163" s="113"/>
      <c r="AJ163" s="113"/>
      <c r="AK163" s="113"/>
      <c r="AL163" s="113"/>
      <c r="AM163" s="113"/>
      <c r="AN163" s="128"/>
    </row>
    <row r="164" spans="4:40" s="82" customFormat="1">
      <c r="D164" s="133" t="s">
        <v>256</v>
      </c>
      <c r="E164" s="123">
        <v>0.5</v>
      </c>
      <c r="F164" s="126"/>
      <c r="G164" s="126"/>
      <c r="H164" s="123">
        <v>0.5</v>
      </c>
      <c r="M164" s="123">
        <v>0.5</v>
      </c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  <c r="AH164" s="113"/>
      <c r="AI164" s="113"/>
      <c r="AJ164" s="113"/>
      <c r="AK164" s="113"/>
      <c r="AL164" s="113"/>
      <c r="AM164" s="113"/>
      <c r="AN164" s="128"/>
    </row>
    <row r="165" spans="4:40" s="82" customFormat="1">
      <c r="D165" s="133" t="s">
        <v>262</v>
      </c>
      <c r="E165" s="123">
        <v>1.55</v>
      </c>
      <c r="F165" s="126"/>
      <c r="G165" s="126"/>
      <c r="H165" s="123">
        <v>1.55</v>
      </c>
      <c r="M165" s="123">
        <v>1.55</v>
      </c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  <c r="AA165" s="113"/>
      <c r="AB165" s="113"/>
      <c r="AC165" s="113"/>
      <c r="AD165" s="113"/>
      <c r="AE165" s="113"/>
      <c r="AF165" s="113"/>
      <c r="AG165" s="113"/>
      <c r="AH165" s="113"/>
      <c r="AI165" s="113"/>
      <c r="AJ165" s="113"/>
      <c r="AK165" s="113"/>
      <c r="AL165" s="113"/>
      <c r="AM165" s="113"/>
      <c r="AN165" s="128"/>
    </row>
    <row r="166" spans="4:40" s="82" customFormat="1">
      <c r="D166" s="133" t="s">
        <v>295</v>
      </c>
      <c r="E166" s="123">
        <v>0.05</v>
      </c>
      <c r="F166" s="126"/>
      <c r="G166" s="126"/>
      <c r="H166" s="123">
        <v>0.05</v>
      </c>
      <c r="M166" s="123">
        <v>0.05</v>
      </c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113"/>
      <c r="AH166" s="113"/>
      <c r="AI166" s="113"/>
      <c r="AJ166" s="113"/>
      <c r="AK166" s="113"/>
      <c r="AL166" s="113"/>
      <c r="AM166" s="113"/>
      <c r="AN166" s="128"/>
    </row>
    <row r="167" spans="4:40" s="82" customFormat="1">
      <c r="D167" s="133" t="s">
        <v>258</v>
      </c>
      <c r="E167" s="123">
        <v>0.5</v>
      </c>
      <c r="F167" s="126"/>
      <c r="G167" s="126"/>
      <c r="H167" s="123">
        <v>0.5</v>
      </c>
      <c r="M167" s="123">
        <v>0.5</v>
      </c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  <c r="Z167" s="113"/>
      <c r="AA167" s="113"/>
      <c r="AB167" s="113"/>
      <c r="AC167" s="113"/>
      <c r="AD167" s="113"/>
      <c r="AE167" s="113"/>
      <c r="AF167" s="113"/>
      <c r="AG167" s="113"/>
      <c r="AH167" s="113"/>
      <c r="AI167" s="113"/>
      <c r="AJ167" s="113"/>
      <c r="AK167" s="113"/>
      <c r="AL167" s="113"/>
      <c r="AM167" s="113"/>
      <c r="AN167" s="128"/>
    </row>
    <row r="168" spans="4:40" s="82" customFormat="1">
      <c r="D168" s="133" t="s">
        <v>263</v>
      </c>
      <c r="E168" s="123">
        <v>1.4</v>
      </c>
      <c r="F168" s="126"/>
      <c r="G168" s="126"/>
      <c r="H168" s="123">
        <v>1.4</v>
      </c>
      <c r="M168" s="123">
        <v>1.4</v>
      </c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  <c r="AH168" s="113"/>
      <c r="AI168" s="113"/>
      <c r="AJ168" s="113"/>
      <c r="AK168" s="113"/>
      <c r="AL168" s="113"/>
      <c r="AM168" s="113"/>
      <c r="AN168" s="128"/>
    </row>
    <row r="169" spans="4:40" s="82" customFormat="1">
      <c r="D169" s="133" t="s">
        <v>264</v>
      </c>
      <c r="E169" s="123">
        <v>0.1</v>
      </c>
      <c r="F169" s="126"/>
      <c r="G169" s="126"/>
      <c r="H169" s="123">
        <v>0.1</v>
      </c>
      <c r="M169" s="123">
        <v>0.1</v>
      </c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  <c r="AH169" s="113"/>
      <c r="AI169" s="113"/>
      <c r="AJ169" s="113"/>
      <c r="AK169" s="113"/>
      <c r="AL169" s="113"/>
      <c r="AM169" s="113"/>
      <c r="AN169" s="128"/>
    </row>
    <row r="170" spans="4:40" s="82" customFormat="1">
      <c r="D170" s="133" t="s">
        <v>265</v>
      </c>
      <c r="E170" s="123">
        <v>0.48</v>
      </c>
      <c r="F170" s="126"/>
      <c r="G170" s="126"/>
      <c r="H170" s="123">
        <v>0.48</v>
      </c>
      <c r="M170" s="123">
        <v>0.48</v>
      </c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3"/>
      <c r="AH170" s="113"/>
      <c r="AI170" s="113"/>
      <c r="AJ170" s="113"/>
      <c r="AK170" s="113"/>
      <c r="AL170" s="113"/>
      <c r="AM170" s="113"/>
      <c r="AN170" s="128"/>
    </row>
    <row r="171" spans="4:40" s="82" customFormat="1">
      <c r="D171" s="133" t="s">
        <v>266</v>
      </c>
      <c r="E171" s="123">
        <v>0.48</v>
      </c>
      <c r="F171" s="126"/>
      <c r="G171" s="126"/>
      <c r="H171" s="123">
        <v>0.48</v>
      </c>
      <c r="M171" s="123">
        <v>0.48</v>
      </c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  <c r="Z171" s="113"/>
      <c r="AA171" s="113"/>
      <c r="AB171" s="113"/>
      <c r="AC171" s="113"/>
      <c r="AD171" s="113"/>
      <c r="AE171" s="113"/>
      <c r="AF171" s="113"/>
      <c r="AG171" s="113"/>
      <c r="AH171" s="113"/>
      <c r="AI171" s="113"/>
      <c r="AJ171" s="113"/>
      <c r="AK171" s="113"/>
      <c r="AL171" s="113"/>
      <c r="AM171" s="113"/>
      <c r="AN171" s="128"/>
    </row>
    <row r="172" spans="4:40" s="82" customFormat="1">
      <c r="D172" s="133" t="s">
        <v>267</v>
      </c>
      <c r="E172" s="123">
        <v>0.2</v>
      </c>
      <c r="F172" s="126"/>
      <c r="G172" s="126"/>
      <c r="H172" s="123">
        <v>0.2</v>
      </c>
      <c r="M172" s="123">
        <v>0.2</v>
      </c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3"/>
      <c r="AA172" s="113"/>
      <c r="AB172" s="113"/>
      <c r="AC172" s="113"/>
      <c r="AD172" s="113"/>
      <c r="AE172" s="113"/>
      <c r="AF172" s="113"/>
      <c r="AG172" s="113"/>
      <c r="AH172" s="113"/>
      <c r="AI172" s="113"/>
      <c r="AJ172" s="113"/>
      <c r="AK172" s="113"/>
      <c r="AL172" s="113"/>
      <c r="AM172" s="113"/>
      <c r="AN172" s="128"/>
    </row>
    <row r="173" spans="4:40" s="82" customFormat="1">
      <c r="D173" s="133" t="s">
        <v>268</v>
      </c>
      <c r="E173" s="123">
        <v>0.09</v>
      </c>
      <c r="F173" s="126"/>
      <c r="G173" s="126"/>
      <c r="H173" s="123">
        <v>0.09</v>
      </c>
      <c r="M173" s="123">
        <v>0.09</v>
      </c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13"/>
      <c r="AA173" s="113"/>
      <c r="AB173" s="113"/>
      <c r="AC173" s="113"/>
      <c r="AD173" s="113"/>
      <c r="AE173" s="113"/>
      <c r="AF173" s="113"/>
      <c r="AG173" s="113"/>
      <c r="AH173" s="113"/>
      <c r="AI173" s="113"/>
      <c r="AJ173" s="113"/>
      <c r="AK173" s="113"/>
      <c r="AL173" s="113"/>
      <c r="AM173" s="113"/>
      <c r="AN173" s="128"/>
    </row>
    <row r="174" spans="4:40" s="82" customFormat="1">
      <c r="D174" s="133" t="s">
        <v>269</v>
      </c>
      <c r="E174" s="123">
        <v>0.09</v>
      </c>
      <c r="F174" s="126"/>
      <c r="G174" s="126"/>
      <c r="H174" s="123">
        <v>0.09</v>
      </c>
      <c r="M174" s="123">
        <v>0.09</v>
      </c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  <c r="AH174" s="113"/>
      <c r="AI174" s="113"/>
      <c r="AJ174" s="113"/>
      <c r="AK174" s="113"/>
      <c r="AL174" s="113"/>
      <c r="AM174" s="113"/>
      <c r="AN174" s="128"/>
    </row>
    <row r="175" spans="4:40" s="82" customFormat="1">
      <c r="D175" s="133" t="s">
        <v>270</v>
      </c>
      <c r="E175" s="123">
        <v>0.1</v>
      </c>
      <c r="F175" s="126"/>
      <c r="G175" s="126"/>
      <c r="H175" s="123">
        <v>0.1</v>
      </c>
      <c r="M175" s="123">
        <v>0.1</v>
      </c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13"/>
      <c r="AA175" s="113"/>
      <c r="AB175" s="113"/>
      <c r="AC175" s="113"/>
      <c r="AD175" s="113"/>
      <c r="AE175" s="113"/>
      <c r="AF175" s="113"/>
      <c r="AG175" s="113"/>
      <c r="AH175" s="113"/>
      <c r="AI175" s="113"/>
      <c r="AJ175" s="113"/>
      <c r="AK175" s="113"/>
      <c r="AL175" s="113"/>
      <c r="AM175" s="113"/>
      <c r="AN175" s="128"/>
    </row>
    <row r="176" spans="4:40" s="82" customFormat="1">
      <c r="D176" s="133" t="s">
        <v>271</v>
      </c>
      <c r="E176" s="123">
        <v>0.19</v>
      </c>
      <c r="F176" s="126"/>
      <c r="G176" s="126"/>
      <c r="H176" s="123">
        <v>0.19</v>
      </c>
      <c r="M176" s="123">
        <v>0.19</v>
      </c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13"/>
      <c r="AA176" s="113"/>
      <c r="AB176" s="113"/>
      <c r="AC176" s="113"/>
      <c r="AD176" s="113"/>
      <c r="AE176" s="113"/>
      <c r="AF176" s="113"/>
      <c r="AG176" s="113"/>
      <c r="AH176" s="113"/>
      <c r="AI176" s="113"/>
      <c r="AJ176" s="113"/>
      <c r="AK176" s="113"/>
      <c r="AL176" s="113"/>
      <c r="AM176" s="113"/>
      <c r="AN176" s="128"/>
    </row>
    <row r="177" spans="1:75" s="82" customFormat="1">
      <c r="D177" s="133" t="s">
        <v>272</v>
      </c>
      <c r="E177" s="123">
        <v>0.09</v>
      </c>
      <c r="F177" s="126"/>
      <c r="G177" s="126"/>
      <c r="H177" s="123">
        <v>0.09</v>
      </c>
      <c r="M177" s="123">
        <v>0.09</v>
      </c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3"/>
      <c r="Z177" s="113"/>
      <c r="AA177" s="113"/>
      <c r="AB177" s="113"/>
      <c r="AC177" s="113"/>
      <c r="AD177" s="113"/>
      <c r="AE177" s="113"/>
      <c r="AF177" s="113"/>
      <c r="AG177" s="113"/>
      <c r="AH177" s="113"/>
      <c r="AI177" s="113"/>
      <c r="AJ177" s="113"/>
      <c r="AK177" s="113"/>
      <c r="AL177" s="113"/>
      <c r="AM177" s="113"/>
      <c r="AN177" s="128"/>
    </row>
    <row r="178" spans="1:75" s="82" customFormat="1">
      <c r="D178" s="133" t="s">
        <v>274</v>
      </c>
      <c r="E178" s="123">
        <v>0.35</v>
      </c>
      <c r="F178" s="126"/>
      <c r="G178" s="126"/>
      <c r="H178" s="123">
        <v>0.35</v>
      </c>
      <c r="M178" s="123">
        <v>0.35</v>
      </c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  <c r="AA178" s="113"/>
      <c r="AB178" s="113"/>
      <c r="AC178" s="113"/>
      <c r="AD178" s="113"/>
      <c r="AE178" s="113"/>
      <c r="AF178" s="113"/>
      <c r="AG178" s="113"/>
      <c r="AH178" s="113"/>
      <c r="AI178" s="113"/>
      <c r="AJ178" s="113"/>
      <c r="AK178" s="113"/>
      <c r="AL178" s="113"/>
      <c r="AM178" s="113"/>
      <c r="AN178" s="128"/>
    </row>
    <row r="179" spans="1:75" ht="14.25" customHeight="1">
      <c r="A179" s="5"/>
      <c r="B179" s="94" t="s">
        <v>168</v>
      </c>
      <c r="C179" s="138">
        <v>167.56</v>
      </c>
      <c r="D179" s="77" t="s">
        <v>275</v>
      </c>
      <c r="E179" s="77">
        <f>SUM(E132:E178)</f>
        <v>29.75</v>
      </c>
      <c r="F179" s="77">
        <f t="shared" ref="F179:M179" si="9">SUM(F132:F178)</f>
        <v>0</v>
      </c>
      <c r="G179" s="77">
        <f t="shared" si="9"/>
        <v>0</v>
      </c>
      <c r="H179" s="77">
        <f t="shared" si="9"/>
        <v>29.75</v>
      </c>
      <c r="I179" s="77">
        <f t="shared" si="9"/>
        <v>0</v>
      </c>
      <c r="J179" s="77">
        <f t="shared" si="9"/>
        <v>26.66040000000001</v>
      </c>
      <c r="K179" s="77">
        <f t="shared" si="9"/>
        <v>0</v>
      </c>
      <c r="L179" s="77">
        <f t="shared" si="9"/>
        <v>0</v>
      </c>
      <c r="M179" s="77">
        <f t="shared" si="9"/>
        <v>170.64999999999992</v>
      </c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  <c r="BA179" s="113"/>
      <c r="BB179" s="113"/>
      <c r="BC179" s="113"/>
      <c r="BD179" s="113"/>
      <c r="BE179" s="113"/>
      <c r="BF179" s="113"/>
      <c r="BG179" s="113"/>
      <c r="BH179" s="113"/>
      <c r="BI179" s="113"/>
      <c r="BJ179" s="113"/>
      <c r="BK179" s="113"/>
      <c r="BL179" s="113"/>
      <c r="BM179" s="113"/>
      <c r="BN179" s="113"/>
      <c r="BO179" s="113"/>
      <c r="BP179" s="113"/>
      <c r="BQ179" s="113"/>
      <c r="BR179" s="113"/>
      <c r="BS179" s="113"/>
      <c r="BT179" s="113"/>
      <c r="BU179" s="113"/>
      <c r="BV179" s="113"/>
      <c r="BW179" s="113"/>
    </row>
    <row r="180" spans="1:75" s="82" customFormat="1" ht="75" customHeight="1">
      <c r="C180" s="77">
        <v>170.65</v>
      </c>
      <c r="D180" s="133" t="s">
        <v>277</v>
      </c>
      <c r="E180" s="123">
        <v>2.4</v>
      </c>
      <c r="F180" s="126"/>
      <c r="G180" s="126"/>
      <c r="H180" s="123">
        <v>2.4</v>
      </c>
      <c r="I180" s="88" t="s">
        <v>302</v>
      </c>
      <c r="J180" s="123">
        <f>0.05+0.045+0.003+0.03+0.0135+11.43+14.23+0.021+0.015+0.00464+0.009+2.55+0.033+0.016+0.032+0.0195+0.012+0.021+0.0315+0.003+0.0255+0.0255+0.003</f>
        <v>28.623140000000006</v>
      </c>
      <c r="M180" s="145">
        <v>144.43</v>
      </c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  <c r="AH180" s="113"/>
      <c r="AI180" s="113"/>
      <c r="AJ180" s="113"/>
      <c r="AK180" s="113"/>
      <c r="AL180" s="113"/>
      <c r="AM180" s="113"/>
      <c r="AN180" s="128"/>
    </row>
    <row r="181" spans="1:75" s="82" customFormat="1">
      <c r="D181" s="133" t="s">
        <v>241</v>
      </c>
      <c r="E181" s="123">
        <v>1.4</v>
      </c>
      <c r="F181" s="126"/>
      <c r="G181" s="126"/>
      <c r="H181" s="123">
        <v>1.4</v>
      </c>
      <c r="M181" s="123">
        <v>1.4</v>
      </c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  <c r="AH181" s="113"/>
      <c r="AI181" s="113"/>
      <c r="AJ181" s="113"/>
      <c r="AK181" s="113"/>
      <c r="AL181" s="113"/>
      <c r="AM181" s="113"/>
      <c r="AN181" s="128"/>
    </row>
    <row r="182" spans="1:75" s="82" customFormat="1">
      <c r="D182" s="133" t="s">
        <v>242</v>
      </c>
      <c r="E182" s="123">
        <v>0.5</v>
      </c>
      <c r="F182" s="126"/>
      <c r="G182" s="126"/>
      <c r="H182" s="123">
        <v>0.5</v>
      </c>
      <c r="M182" s="123">
        <v>0.5</v>
      </c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  <c r="Z182" s="113"/>
      <c r="AA182" s="113"/>
      <c r="AB182" s="113"/>
      <c r="AC182" s="113"/>
      <c r="AD182" s="113"/>
      <c r="AE182" s="113"/>
      <c r="AF182" s="113"/>
      <c r="AG182" s="113"/>
      <c r="AH182" s="113"/>
      <c r="AI182" s="113"/>
      <c r="AJ182" s="113"/>
      <c r="AK182" s="113"/>
      <c r="AL182" s="113"/>
      <c r="AM182" s="113"/>
      <c r="AN182" s="128"/>
    </row>
    <row r="183" spans="1:75" s="82" customFormat="1">
      <c r="D183" s="133" t="s">
        <v>278</v>
      </c>
      <c r="E183" s="123">
        <v>0.35</v>
      </c>
      <c r="F183" s="126"/>
      <c r="G183" s="126"/>
      <c r="H183" s="123">
        <v>0.35</v>
      </c>
      <c r="M183" s="123">
        <v>0.35</v>
      </c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13"/>
      <c r="AA183" s="113"/>
      <c r="AB183" s="113"/>
      <c r="AC183" s="113"/>
      <c r="AD183" s="113"/>
      <c r="AE183" s="113"/>
      <c r="AF183" s="113"/>
      <c r="AG183" s="113"/>
      <c r="AH183" s="113"/>
      <c r="AI183" s="113"/>
      <c r="AJ183" s="113"/>
      <c r="AK183" s="113"/>
      <c r="AL183" s="113"/>
      <c r="AM183" s="113"/>
      <c r="AN183" s="128"/>
    </row>
    <row r="184" spans="1:75" s="82" customFormat="1">
      <c r="D184" s="133" t="s">
        <v>256</v>
      </c>
      <c r="E184" s="123">
        <v>0.3</v>
      </c>
      <c r="F184" s="126"/>
      <c r="G184" s="126"/>
      <c r="H184" s="123">
        <v>0.3</v>
      </c>
      <c r="M184" s="123">
        <v>0.3</v>
      </c>
      <c r="N184" s="113"/>
      <c r="O184" s="113"/>
      <c r="P184" s="113"/>
      <c r="Q184" s="113"/>
      <c r="R184" s="113"/>
      <c r="S184" s="113"/>
      <c r="T184" s="113"/>
      <c r="U184" s="113"/>
      <c r="V184" s="113"/>
      <c r="W184" s="113"/>
      <c r="X184" s="113"/>
      <c r="Y184" s="113"/>
      <c r="Z184" s="113"/>
      <c r="AA184" s="113"/>
      <c r="AB184" s="113"/>
      <c r="AC184" s="113"/>
      <c r="AD184" s="113"/>
      <c r="AE184" s="113"/>
      <c r="AF184" s="113"/>
      <c r="AG184" s="113"/>
      <c r="AH184" s="113"/>
      <c r="AI184" s="113"/>
      <c r="AJ184" s="113"/>
      <c r="AK184" s="113"/>
      <c r="AL184" s="113"/>
      <c r="AM184" s="113"/>
      <c r="AN184" s="128"/>
    </row>
    <row r="185" spans="1:75" s="82" customFormat="1">
      <c r="D185" s="133" t="s">
        <v>279</v>
      </c>
      <c r="E185" s="123">
        <v>0.93</v>
      </c>
      <c r="F185" s="126"/>
      <c r="G185" s="126"/>
      <c r="H185" s="123">
        <v>0.93</v>
      </c>
      <c r="M185" s="123">
        <v>0.93</v>
      </c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  <c r="Z185" s="113"/>
      <c r="AA185" s="113"/>
      <c r="AB185" s="113"/>
      <c r="AC185" s="113"/>
      <c r="AD185" s="113"/>
      <c r="AE185" s="113"/>
      <c r="AF185" s="113"/>
      <c r="AG185" s="113"/>
      <c r="AH185" s="113"/>
      <c r="AI185" s="113"/>
      <c r="AJ185" s="113"/>
      <c r="AK185" s="113"/>
      <c r="AL185" s="113"/>
      <c r="AM185" s="113"/>
      <c r="AN185" s="128"/>
    </row>
    <row r="186" spans="1:75" s="82" customFormat="1">
      <c r="D186" s="133" t="s">
        <v>255</v>
      </c>
      <c r="E186" s="123">
        <v>1.9</v>
      </c>
      <c r="F186" s="126"/>
      <c r="G186" s="126"/>
      <c r="H186" s="123">
        <v>1.9</v>
      </c>
      <c r="M186" s="123">
        <v>1.9</v>
      </c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3"/>
      <c r="Z186" s="113"/>
      <c r="AA186" s="113"/>
      <c r="AB186" s="113"/>
      <c r="AC186" s="113"/>
      <c r="AD186" s="113"/>
      <c r="AE186" s="113"/>
      <c r="AF186" s="113"/>
      <c r="AG186" s="113"/>
      <c r="AH186" s="113"/>
      <c r="AI186" s="113"/>
      <c r="AJ186" s="113"/>
      <c r="AK186" s="113"/>
      <c r="AL186" s="113"/>
      <c r="AM186" s="113"/>
      <c r="AN186" s="128"/>
    </row>
    <row r="187" spans="1:75" s="82" customFormat="1">
      <c r="D187" s="133" t="s">
        <v>280</v>
      </c>
      <c r="E187" s="123">
        <v>1</v>
      </c>
      <c r="F187" s="126"/>
      <c r="G187" s="126"/>
      <c r="H187" s="123">
        <v>1</v>
      </c>
      <c r="M187" s="123">
        <v>1</v>
      </c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  <c r="AH187" s="113"/>
      <c r="AI187" s="113"/>
      <c r="AJ187" s="113"/>
      <c r="AK187" s="113"/>
      <c r="AL187" s="113"/>
      <c r="AM187" s="113"/>
      <c r="AN187" s="128"/>
    </row>
    <row r="188" spans="1:75" s="82" customFormat="1">
      <c r="D188" s="133" t="s">
        <v>278</v>
      </c>
      <c r="E188" s="123">
        <v>0.45</v>
      </c>
      <c r="F188" s="126"/>
      <c r="G188" s="126"/>
      <c r="H188" s="123">
        <v>0.45</v>
      </c>
      <c r="M188" s="123">
        <v>0.45</v>
      </c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  <c r="AH188" s="113"/>
      <c r="AI188" s="113"/>
      <c r="AJ188" s="113"/>
      <c r="AK188" s="113"/>
      <c r="AL188" s="113"/>
      <c r="AM188" s="113"/>
      <c r="AN188" s="128"/>
    </row>
    <row r="189" spans="1:75" s="82" customFormat="1">
      <c r="D189" s="133" t="s">
        <v>241</v>
      </c>
      <c r="E189" s="123">
        <v>1.4</v>
      </c>
      <c r="F189" s="126"/>
      <c r="G189" s="126"/>
      <c r="H189" s="123">
        <v>1.4</v>
      </c>
      <c r="M189" s="123">
        <v>1.4</v>
      </c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  <c r="AH189" s="113"/>
      <c r="AI189" s="113"/>
      <c r="AJ189" s="113"/>
      <c r="AK189" s="113"/>
      <c r="AL189" s="113"/>
      <c r="AM189" s="113"/>
      <c r="AN189" s="128"/>
    </row>
    <row r="190" spans="1:75" s="82" customFormat="1">
      <c r="D190" s="133" t="s">
        <v>281</v>
      </c>
      <c r="E190" s="123">
        <v>1.05</v>
      </c>
      <c r="F190" s="126"/>
      <c r="G190" s="126"/>
      <c r="H190" s="123">
        <v>1.05</v>
      </c>
      <c r="M190" s="123">
        <v>1.05</v>
      </c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  <c r="AH190" s="113"/>
      <c r="AI190" s="113"/>
      <c r="AJ190" s="113"/>
      <c r="AK190" s="113"/>
      <c r="AL190" s="113"/>
      <c r="AM190" s="113"/>
      <c r="AN190" s="128"/>
    </row>
    <row r="191" spans="1:75" s="82" customFormat="1">
      <c r="D191" s="133" t="s">
        <v>256</v>
      </c>
      <c r="E191" s="123">
        <v>0.7</v>
      </c>
      <c r="F191" s="126"/>
      <c r="G191" s="126"/>
      <c r="H191" s="123">
        <v>0.7</v>
      </c>
      <c r="M191" s="123">
        <v>0.7</v>
      </c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  <c r="AH191" s="113"/>
      <c r="AI191" s="113"/>
      <c r="AJ191" s="113"/>
      <c r="AK191" s="113"/>
      <c r="AL191" s="113"/>
      <c r="AM191" s="113"/>
      <c r="AN191" s="128"/>
    </row>
    <row r="192" spans="1:75" s="82" customFormat="1">
      <c r="D192" s="133" t="s">
        <v>261</v>
      </c>
      <c r="E192" s="123">
        <v>4.9000000000000004</v>
      </c>
      <c r="F192" s="126"/>
      <c r="G192" s="126"/>
      <c r="H192" s="123">
        <v>4.9000000000000004</v>
      </c>
      <c r="M192" s="123">
        <v>4.9000000000000004</v>
      </c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  <c r="Z192" s="113"/>
      <c r="AA192" s="113"/>
      <c r="AB192" s="113"/>
      <c r="AC192" s="113"/>
      <c r="AD192" s="113"/>
      <c r="AE192" s="113"/>
      <c r="AF192" s="113"/>
      <c r="AG192" s="113"/>
      <c r="AH192" s="113"/>
      <c r="AI192" s="113"/>
      <c r="AJ192" s="113"/>
      <c r="AK192" s="113"/>
      <c r="AL192" s="113"/>
      <c r="AM192" s="113"/>
      <c r="AN192" s="128"/>
    </row>
    <row r="193" spans="1:75" s="82" customFormat="1">
      <c r="D193" s="133" t="s">
        <v>282</v>
      </c>
      <c r="E193" s="123">
        <v>0.69</v>
      </c>
      <c r="F193" s="126"/>
      <c r="G193" s="126"/>
      <c r="H193" s="123">
        <v>0.69</v>
      </c>
      <c r="M193" s="123">
        <v>0.69</v>
      </c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  <c r="Y193" s="113"/>
      <c r="Z193" s="113"/>
      <c r="AA193" s="113"/>
      <c r="AB193" s="113"/>
      <c r="AC193" s="113"/>
      <c r="AD193" s="113"/>
      <c r="AE193" s="113"/>
      <c r="AF193" s="113"/>
      <c r="AG193" s="113"/>
      <c r="AH193" s="113"/>
      <c r="AI193" s="113"/>
      <c r="AJ193" s="113"/>
      <c r="AK193" s="113"/>
      <c r="AL193" s="113"/>
      <c r="AM193" s="113"/>
      <c r="AN193" s="128"/>
    </row>
    <row r="194" spans="1:75" s="82" customFormat="1">
      <c r="D194" s="133" t="s">
        <v>283</v>
      </c>
      <c r="E194" s="123">
        <v>1.53</v>
      </c>
      <c r="F194" s="126"/>
      <c r="G194" s="126"/>
      <c r="H194" s="123">
        <v>1.53</v>
      </c>
      <c r="M194" s="123">
        <v>1.53</v>
      </c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  <c r="Z194" s="113"/>
      <c r="AA194" s="113"/>
      <c r="AB194" s="113"/>
      <c r="AC194" s="113"/>
      <c r="AD194" s="113"/>
      <c r="AE194" s="113"/>
      <c r="AF194" s="113"/>
      <c r="AG194" s="113"/>
      <c r="AH194" s="113"/>
      <c r="AI194" s="113"/>
      <c r="AJ194" s="113"/>
      <c r="AK194" s="113"/>
      <c r="AL194" s="113"/>
      <c r="AM194" s="113"/>
      <c r="AN194" s="128"/>
    </row>
    <row r="195" spans="1:75" s="82" customFormat="1">
      <c r="D195" s="133" t="s">
        <v>274</v>
      </c>
      <c r="E195" s="123">
        <v>1.49</v>
      </c>
      <c r="F195" s="126"/>
      <c r="G195" s="126"/>
      <c r="H195" s="123">
        <v>1.49</v>
      </c>
      <c r="M195" s="123">
        <v>1.49</v>
      </c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  <c r="Z195" s="113"/>
      <c r="AA195" s="113"/>
      <c r="AB195" s="113"/>
      <c r="AC195" s="113"/>
      <c r="AD195" s="113"/>
      <c r="AE195" s="113"/>
      <c r="AF195" s="113"/>
      <c r="AG195" s="113"/>
      <c r="AH195" s="113"/>
      <c r="AI195" s="113"/>
      <c r="AJ195" s="113"/>
      <c r="AK195" s="113"/>
      <c r="AL195" s="113"/>
      <c r="AM195" s="113"/>
      <c r="AN195" s="128"/>
    </row>
    <row r="196" spans="1:75" s="82" customFormat="1">
      <c r="D196" s="133" t="s">
        <v>147</v>
      </c>
      <c r="E196" s="123">
        <v>0.69</v>
      </c>
      <c r="F196" s="126"/>
      <c r="G196" s="126"/>
      <c r="H196" s="123">
        <v>0.69</v>
      </c>
      <c r="M196" s="123">
        <v>0.69</v>
      </c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28"/>
    </row>
    <row r="197" spans="1:75" s="82" customFormat="1">
      <c r="D197" s="133" t="s">
        <v>284</v>
      </c>
      <c r="E197" s="123">
        <v>0.1</v>
      </c>
      <c r="F197" s="126"/>
      <c r="G197" s="126"/>
      <c r="H197" s="123">
        <v>0.1</v>
      </c>
      <c r="M197" s="123">
        <v>0.1</v>
      </c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  <c r="Z197" s="113"/>
      <c r="AA197" s="113"/>
      <c r="AB197" s="113"/>
      <c r="AC197" s="113"/>
      <c r="AD197" s="113"/>
      <c r="AE197" s="113"/>
      <c r="AF197" s="113"/>
      <c r="AG197" s="113"/>
      <c r="AH197" s="113"/>
      <c r="AI197" s="113"/>
      <c r="AJ197" s="113"/>
      <c r="AK197" s="113"/>
      <c r="AL197" s="113"/>
      <c r="AM197" s="113"/>
      <c r="AN197" s="128"/>
    </row>
    <row r="198" spans="1:75" s="113" customFormat="1">
      <c r="A198" s="82"/>
      <c r="B198" s="82"/>
      <c r="C198" s="82"/>
      <c r="D198" s="133" t="s">
        <v>285</v>
      </c>
      <c r="E198" s="123">
        <v>0.2</v>
      </c>
      <c r="F198" s="126"/>
      <c r="G198" s="126"/>
      <c r="H198" s="123">
        <v>0.2</v>
      </c>
      <c r="I198" s="82"/>
      <c r="J198" s="82"/>
      <c r="K198" s="82"/>
      <c r="L198" s="82"/>
      <c r="M198" s="123">
        <v>0.2</v>
      </c>
    </row>
    <row r="199" spans="1:75" s="113" customFormat="1">
      <c r="A199" s="82"/>
      <c r="B199" s="82"/>
      <c r="C199" s="82"/>
      <c r="D199" s="133" t="s">
        <v>286</v>
      </c>
      <c r="E199" s="123">
        <v>0.5</v>
      </c>
      <c r="F199" s="126"/>
      <c r="G199" s="126"/>
      <c r="H199" s="123">
        <v>0.5</v>
      </c>
      <c r="I199" s="82"/>
      <c r="J199" s="82"/>
      <c r="K199" s="82"/>
      <c r="L199" s="82"/>
      <c r="M199" s="123">
        <v>0.5</v>
      </c>
    </row>
    <row r="200" spans="1:75" s="113" customFormat="1">
      <c r="A200" s="82"/>
      <c r="B200" s="82"/>
      <c r="C200" s="82"/>
      <c r="D200" s="133" t="s">
        <v>261</v>
      </c>
      <c r="E200" s="123">
        <v>2.15</v>
      </c>
      <c r="F200" s="126"/>
      <c r="G200" s="126"/>
      <c r="H200" s="123">
        <v>2.15</v>
      </c>
      <c r="I200" s="82"/>
      <c r="J200" s="82"/>
      <c r="K200" s="82"/>
      <c r="L200" s="82"/>
      <c r="M200" s="123">
        <v>2.15</v>
      </c>
    </row>
    <row r="201" spans="1:75" s="113" customFormat="1">
      <c r="A201" s="82"/>
      <c r="B201" s="82"/>
      <c r="C201" s="82"/>
      <c r="D201" s="133" t="s">
        <v>287</v>
      </c>
      <c r="E201" s="123">
        <v>0.6</v>
      </c>
      <c r="F201" s="126"/>
      <c r="G201" s="126"/>
      <c r="H201" s="123">
        <v>0.6</v>
      </c>
      <c r="I201" s="82"/>
      <c r="J201" s="82"/>
      <c r="K201" s="82"/>
      <c r="L201" s="82"/>
      <c r="M201" s="123">
        <v>0.6</v>
      </c>
    </row>
    <row r="202" spans="1:75" s="113" customFormat="1">
      <c r="A202" s="82"/>
      <c r="B202" s="82"/>
      <c r="C202" s="82"/>
      <c r="D202" s="133" t="s">
        <v>288</v>
      </c>
      <c r="E202" s="123"/>
      <c r="F202" s="123">
        <v>1</v>
      </c>
      <c r="G202" s="182" t="s">
        <v>306</v>
      </c>
      <c r="H202" s="123">
        <v>1</v>
      </c>
      <c r="I202" s="82"/>
      <c r="J202" s="82"/>
      <c r="K202" s="82"/>
      <c r="L202" s="82"/>
      <c r="M202" s="123">
        <v>1</v>
      </c>
    </row>
    <row r="203" spans="1:75" ht="14.25" customHeight="1">
      <c r="A203" s="5"/>
      <c r="B203" s="94" t="s">
        <v>168</v>
      </c>
      <c r="C203" s="147">
        <v>170.65</v>
      </c>
      <c r="D203" s="77" t="s">
        <v>276</v>
      </c>
      <c r="E203" s="77">
        <f>SUM(E180:E202)</f>
        <v>25.230000000000004</v>
      </c>
      <c r="F203" s="77">
        <f t="shared" ref="F203:M203" si="10">SUM(F180:F202)</f>
        <v>1</v>
      </c>
      <c r="G203" s="77">
        <f t="shared" si="10"/>
        <v>0</v>
      </c>
      <c r="H203" s="77">
        <f t="shared" si="10"/>
        <v>26.230000000000004</v>
      </c>
      <c r="I203" s="77">
        <f t="shared" si="10"/>
        <v>0</v>
      </c>
      <c r="J203" s="77">
        <f t="shared" si="10"/>
        <v>28.623140000000006</v>
      </c>
      <c r="K203" s="77">
        <f t="shared" si="10"/>
        <v>0</v>
      </c>
      <c r="L203" s="77">
        <f t="shared" si="10"/>
        <v>0</v>
      </c>
      <c r="M203" s="77">
        <f t="shared" si="10"/>
        <v>168.26000000000002</v>
      </c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  <c r="AH203" s="113"/>
      <c r="AI203" s="113"/>
      <c r="AJ203" s="113"/>
      <c r="AK203" s="113"/>
      <c r="AL203" s="113"/>
      <c r="AM203" s="113"/>
      <c r="AN203" s="113"/>
      <c r="AO203" s="113"/>
      <c r="AP203" s="113"/>
      <c r="AQ203" s="113"/>
      <c r="AR203" s="113"/>
      <c r="AS203" s="113"/>
      <c r="AT203" s="113"/>
      <c r="AU203" s="113"/>
      <c r="AV203" s="113"/>
      <c r="AW203" s="113"/>
      <c r="AX203" s="113"/>
      <c r="AY203" s="113"/>
      <c r="AZ203" s="113"/>
      <c r="BA203" s="113"/>
      <c r="BB203" s="113"/>
      <c r="BC203" s="113"/>
      <c r="BD203" s="113"/>
      <c r="BE203" s="113"/>
      <c r="BF203" s="113"/>
      <c r="BG203" s="113"/>
      <c r="BH203" s="113"/>
      <c r="BI203" s="113"/>
      <c r="BJ203" s="113"/>
      <c r="BK203" s="113"/>
      <c r="BL203" s="113"/>
      <c r="BM203" s="113"/>
      <c r="BN203" s="113"/>
      <c r="BO203" s="113"/>
      <c r="BP203" s="113"/>
      <c r="BQ203" s="113"/>
      <c r="BR203" s="113"/>
      <c r="BS203" s="113"/>
      <c r="BT203" s="113"/>
      <c r="BU203" s="113"/>
      <c r="BV203" s="113"/>
      <c r="BW203" s="113"/>
    </row>
    <row r="204" spans="1:75" ht="140">
      <c r="A204" s="82"/>
      <c r="B204" s="82"/>
      <c r="C204" s="138">
        <v>168.26</v>
      </c>
      <c r="D204" s="133" t="s">
        <v>256</v>
      </c>
      <c r="E204" s="123">
        <v>0.5</v>
      </c>
      <c r="F204" s="126"/>
      <c r="G204" s="126"/>
      <c r="H204" s="123">
        <v>0.5</v>
      </c>
      <c r="I204" s="88" t="s">
        <v>303</v>
      </c>
      <c r="J204" s="123">
        <f>0.05+0.0255+0.021+0.0015+0.045+0.012+0.009+11.024+0.0435+1.3+0.0039+3.99+0.0225+0.00261+0.0105+0.522+0.0045+0.033+9.348+1.089+0.003+1.4915+0.0045+0.00315+0.0165+0.0495</f>
        <v>29.12566</v>
      </c>
      <c r="K204" s="4" t="s">
        <v>296</v>
      </c>
      <c r="L204" s="148">
        <f>0.408+0.74496+0.8785+6.056</f>
        <v>8.0874600000000001</v>
      </c>
      <c r="M204" s="145">
        <v>131.54</v>
      </c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  <c r="Z204" s="113"/>
      <c r="AA204" s="113"/>
      <c r="AB204" s="113"/>
      <c r="AC204" s="113"/>
      <c r="AD204" s="113"/>
      <c r="AE204" s="113"/>
      <c r="AF204" s="113"/>
      <c r="AG204" s="113"/>
      <c r="AH204" s="113"/>
      <c r="AI204" s="113"/>
      <c r="AJ204" s="113"/>
      <c r="AK204" s="113"/>
      <c r="AL204" s="113"/>
      <c r="AM204" s="113"/>
    </row>
    <row r="205" spans="1:75">
      <c r="A205" s="82"/>
      <c r="B205" s="82"/>
      <c r="C205" s="82"/>
      <c r="D205" s="133" t="s">
        <v>289</v>
      </c>
      <c r="E205" s="123">
        <v>1.2</v>
      </c>
      <c r="F205" s="126"/>
      <c r="G205" s="126"/>
      <c r="H205" s="123">
        <v>1.2</v>
      </c>
      <c r="I205" s="82"/>
      <c r="J205" s="82"/>
      <c r="K205" s="82"/>
      <c r="L205" s="82"/>
      <c r="M205" s="123">
        <v>1.2</v>
      </c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  <c r="Z205" s="113"/>
      <c r="AA205" s="113"/>
      <c r="AB205" s="113"/>
      <c r="AC205" s="113"/>
      <c r="AD205" s="113"/>
      <c r="AE205" s="113"/>
      <c r="AF205" s="113"/>
      <c r="AG205" s="113"/>
      <c r="AH205" s="113"/>
      <c r="AI205" s="113"/>
      <c r="AJ205" s="113"/>
      <c r="AK205" s="113"/>
      <c r="AL205" s="113"/>
      <c r="AM205" s="113"/>
    </row>
    <row r="206" spans="1:75">
      <c r="A206" s="82"/>
      <c r="B206" s="82"/>
      <c r="C206" s="82"/>
      <c r="D206" s="133" t="s">
        <v>261</v>
      </c>
      <c r="E206" s="123">
        <v>4.82</v>
      </c>
      <c r="F206" s="126"/>
      <c r="G206" s="126"/>
      <c r="H206" s="123">
        <v>4.82</v>
      </c>
      <c r="I206" s="82"/>
      <c r="J206" s="82"/>
      <c r="K206" s="82"/>
      <c r="L206" s="82"/>
      <c r="M206" s="123">
        <v>4.82</v>
      </c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  <c r="Z206" s="113"/>
      <c r="AA206" s="113"/>
      <c r="AB206" s="113"/>
      <c r="AC206" s="113"/>
      <c r="AD206" s="113"/>
      <c r="AE206" s="113"/>
      <c r="AF206" s="113"/>
      <c r="AG206" s="113"/>
      <c r="AH206" s="113"/>
      <c r="AI206" s="113"/>
      <c r="AJ206" s="113"/>
      <c r="AK206" s="113"/>
      <c r="AL206" s="113"/>
      <c r="AM206" s="113"/>
    </row>
    <row r="207" spans="1:75">
      <c r="A207" s="82"/>
      <c r="B207" s="82"/>
      <c r="C207" s="82"/>
      <c r="D207" s="133" t="s">
        <v>290</v>
      </c>
      <c r="E207" s="123">
        <v>0.05</v>
      </c>
      <c r="F207" s="126"/>
      <c r="G207" s="126"/>
      <c r="H207" s="123">
        <v>0.05</v>
      </c>
      <c r="I207" s="82"/>
      <c r="J207" s="82"/>
      <c r="K207" s="82"/>
      <c r="L207" s="82"/>
      <c r="M207" s="123">
        <v>0.05</v>
      </c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  <c r="Z207" s="113"/>
      <c r="AA207" s="113"/>
      <c r="AB207" s="113"/>
      <c r="AC207" s="113"/>
      <c r="AD207" s="113"/>
      <c r="AE207" s="113"/>
      <c r="AF207" s="113"/>
      <c r="AG207" s="113"/>
      <c r="AH207" s="113"/>
      <c r="AI207" s="113"/>
      <c r="AJ207" s="113"/>
      <c r="AK207" s="113"/>
      <c r="AL207" s="113"/>
      <c r="AM207" s="113"/>
    </row>
    <row r="208" spans="1:75">
      <c r="A208" s="82"/>
      <c r="B208" s="82"/>
      <c r="C208" s="82"/>
      <c r="D208" s="133" t="s">
        <v>261</v>
      </c>
      <c r="E208" s="123">
        <v>2</v>
      </c>
      <c r="F208" s="126"/>
      <c r="G208" s="126"/>
      <c r="H208" s="123">
        <v>2</v>
      </c>
      <c r="I208" s="82"/>
      <c r="J208" s="82"/>
      <c r="K208" s="82"/>
      <c r="L208" s="82"/>
      <c r="M208" s="123">
        <v>2</v>
      </c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  <c r="Z208" s="113"/>
      <c r="AA208" s="113"/>
      <c r="AB208" s="113"/>
      <c r="AC208" s="113"/>
      <c r="AD208" s="113"/>
      <c r="AE208" s="113"/>
      <c r="AF208" s="113"/>
      <c r="AG208" s="113"/>
      <c r="AH208" s="113"/>
      <c r="AI208" s="113"/>
      <c r="AJ208" s="113"/>
      <c r="AK208" s="113"/>
      <c r="AL208" s="113"/>
      <c r="AM208" s="113"/>
    </row>
    <row r="209" spans="1:75">
      <c r="A209" s="82"/>
      <c r="B209" s="82"/>
      <c r="C209" s="82"/>
      <c r="D209" s="133" t="s">
        <v>291</v>
      </c>
      <c r="E209" s="123">
        <v>0.69</v>
      </c>
      <c r="F209" s="126"/>
      <c r="G209" s="126"/>
      <c r="H209" s="123">
        <v>0.69</v>
      </c>
      <c r="I209" s="82"/>
      <c r="J209" s="82"/>
      <c r="K209" s="82"/>
      <c r="L209" s="82"/>
      <c r="M209" s="123">
        <v>0.69</v>
      </c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  <c r="Z209" s="113"/>
      <c r="AA209" s="113"/>
      <c r="AB209" s="113"/>
      <c r="AC209" s="113"/>
      <c r="AD209" s="113"/>
      <c r="AE209" s="113"/>
      <c r="AF209" s="113"/>
      <c r="AG209" s="113"/>
      <c r="AH209" s="113"/>
      <c r="AI209" s="113"/>
      <c r="AJ209" s="113"/>
      <c r="AK209" s="113"/>
      <c r="AL209" s="113"/>
      <c r="AM209" s="113"/>
    </row>
    <row r="210" spans="1:75">
      <c r="A210" s="82"/>
      <c r="B210" s="82"/>
      <c r="C210" s="82"/>
      <c r="D210" s="133" t="s">
        <v>274</v>
      </c>
      <c r="E210" s="123">
        <v>1.49</v>
      </c>
      <c r="F210" s="126"/>
      <c r="G210" s="126"/>
      <c r="H210" s="123">
        <v>1.49</v>
      </c>
      <c r="I210" s="82"/>
      <c r="J210" s="82"/>
      <c r="K210" s="82"/>
      <c r="L210" s="82"/>
      <c r="M210" s="123">
        <v>1.49</v>
      </c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  <c r="Z210" s="113"/>
      <c r="AA210" s="113"/>
      <c r="AB210" s="113"/>
      <c r="AC210" s="113"/>
      <c r="AD210" s="113"/>
      <c r="AE210" s="113"/>
      <c r="AF210" s="113"/>
      <c r="AG210" s="113"/>
      <c r="AH210" s="113"/>
      <c r="AI210" s="113"/>
      <c r="AJ210" s="113"/>
      <c r="AK210" s="113"/>
      <c r="AL210" s="113"/>
      <c r="AM210" s="113"/>
    </row>
    <row r="211" spans="1:75">
      <c r="A211" s="82"/>
      <c r="B211" s="82"/>
      <c r="C211" s="82"/>
      <c r="D211" s="133" t="s">
        <v>147</v>
      </c>
      <c r="E211" s="123">
        <v>0.69</v>
      </c>
      <c r="F211" s="126"/>
      <c r="G211" s="126"/>
      <c r="H211" s="123">
        <v>0.69</v>
      </c>
      <c r="I211" s="82"/>
      <c r="J211" s="82"/>
      <c r="K211" s="82"/>
      <c r="L211" s="82"/>
      <c r="M211" s="123">
        <v>0.69</v>
      </c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  <c r="Z211" s="113"/>
      <c r="AA211" s="113"/>
      <c r="AB211" s="113"/>
      <c r="AC211" s="113"/>
      <c r="AD211" s="113"/>
      <c r="AE211" s="113"/>
      <c r="AF211" s="113"/>
      <c r="AG211" s="113"/>
      <c r="AH211" s="113"/>
      <c r="AI211" s="113"/>
      <c r="AJ211" s="113"/>
      <c r="AK211" s="113"/>
      <c r="AL211" s="113"/>
      <c r="AM211" s="113"/>
    </row>
    <row r="212" spans="1:75">
      <c r="A212" s="82"/>
      <c r="B212" s="82"/>
      <c r="C212" s="82"/>
      <c r="D212" s="133" t="s">
        <v>292</v>
      </c>
      <c r="E212" s="123">
        <v>0.2</v>
      </c>
      <c r="F212" s="126"/>
      <c r="G212" s="126"/>
      <c r="H212" s="123">
        <v>0.2</v>
      </c>
      <c r="I212" s="82"/>
      <c r="J212" s="82"/>
      <c r="K212" s="82"/>
      <c r="L212" s="82"/>
      <c r="M212" s="123">
        <v>0.2</v>
      </c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  <c r="Z212" s="113"/>
      <c r="AA212" s="113"/>
      <c r="AB212" s="113"/>
      <c r="AC212" s="113"/>
      <c r="AD212" s="113"/>
      <c r="AE212" s="113"/>
      <c r="AF212" s="113"/>
      <c r="AG212" s="113"/>
      <c r="AH212" s="113"/>
      <c r="AI212" s="113"/>
      <c r="AJ212" s="113"/>
      <c r="AK212" s="113"/>
      <c r="AL212" s="113"/>
      <c r="AM212" s="113"/>
    </row>
    <row r="213" spans="1:75">
      <c r="A213" s="82"/>
      <c r="B213" s="82"/>
      <c r="C213" s="82"/>
      <c r="D213" s="133" t="s">
        <v>293</v>
      </c>
      <c r="E213" s="123">
        <v>1</v>
      </c>
      <c r="F213" s="126"/>
      <c r="G213" s="126"/>
      <c r="H213" s="123">
        <v>1</v>
      </c>
      <c r="I213" s="82"/>
      <c r="J213" s="82"/>
      <c r="K213" s="82"/>
      <c r="L213" s="82"/>
      <c r="M213" s="123">
        <v>1</v>
      </c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3"/>
      <c r="AF213" s="113"/>
      <c r="AG213" s="113"/>
      <c r="AH213" s="113"/>
      <c r="AI213" s="113"/>
      <c r="AJ213" s="113"/>
      <c r="AK213" s="113"/>
      <c r="AL213" s="113"/>
      <c r="AM213" s="113"/>
    </row>
    <row r="214" spans="1:75">
      <c r="A214" s="82"/>
      <c r="B214" s="82"/>
      <c r="C214" s="82"/>
      <c r="D214" s="133" t="s">
        <v>225</v>
      </c>
      <c r="E214" s="123">
        <v>1.8</v>
      </c>
      <c r="F214" s="126"/>
      <c r="G214" s="126"/>
      <c r="H214" s="123">
        <v>1.8</v>
      </c>
      <c r="I214" s="82"/>
      <c r="J214" s="82"/>
      <c r="K214" s="82"/>
      <c r="L214" s="82"/>
      <c r="M214" s="123">
        <v>1.8</v>
      </c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3"/>
      <c r="AF214" s="113"/>
      <c r="AG214" s="113"/>
      <c r="AH214" s="113"/>
      <c r="AI214" s="113"/>
      <c r="AJ214" s="113"/>
      <c r="AK214" s="113"/>
      <c r="AL214" s="113"/>
      <c r="AM214" s="113"/>
    </row>
    <row r="215" spans="1:75">
      <c r="A215" s="82"/>
      <c r="B215" s="82"/>
      <c r="C215" s="82"/>
      <c r="D215" s="133" t="s">
        <v>297</v>
      </c>
      <c r="E215" s="123">
        <v>1.2</v>
      </c>
      <c r="F215" s="126"/>
      <c r="G215" s="126"/>
      <c r="H215" s="123">
        <v>1.2</v>
      </c>
      <c r="I215" s="82"/>
      <c r="J215" s="82"/>
      <c r="K215" s="82"/>
      <c r="L215" s="82"/>
      <c r="M215" s="123">
        <v>1.2</v>
      </c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3"/>
      <c r="AF215" s="113"/>
      <c r="AG215" s="113"/>
      <c r="AH215" s="113"/>
      <c r="AI215" s="113"/>
      <c r="AJ215" s="113"/>
      <c r="AK215" s="113"/>
      <c r="AL215" s="113"/>
      <c r="AM215" s="113"/>
    </row>
    <row r="216" spans="1:75">
      <c r="A216" s="82"/>
      <c r="B216" s="82"/>
      <c r="C216" s="82"/>
      <c r="D216" s="133" t="s">
        <v>298</v>
      </c>
      <c r="E216" s="123">
        <v>1.5</v>
      </c>
      <c r="F216" s="126"/>
      <c r="G216" s="126"/>
      <c r="H216" s="123">
        <v>1.5</v>
      </c>
      <c r="I216" s="82"/>
      <c r="J216" s="82"/>
      <c r="K216" s="82"/>
      <c r="L216" s="82"/>
      <c r="M216" s="123">
        <v>1.5</v>
      </c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3"/>
      <c r="AF216" s="113"/>
      <c r="AG216" s="113"/>
      <c r="AH216" s="113"/>
      <c r="AI216" s="113"/>
      <c r="AJ216" s="113"/>
      <c r="AK216" s="113"/>
      <c r="AL216" s="113"/>
      <c r="AM216" s="113"/>
    </row>
    <row r="217" spans="1:75">
      <c r="A217" s="82"/>
      <c r="B217" s="82"/>
      <c r="C217" s="82"/>
      <c r="D217" s="133" t="s">
        <v>299</v>
      </c>
      <c r="E217" s="123">
        <v>1</v>
      </c>
      <c r="F217" s="126"/>
      <c r="G217" s="126"/>
      <c r="H217" s="123">
        <v>1</v>
      </c>
      <c r="I217" s="82"/>
      <c r="J217" s="82"/>
      <c r="K217" s="82"/>
      <c r="L217" s="82"/>
      <c r="M217" s="123">
        <v>1</v>
      </c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  <c r="Z217" s="113"/>
      <c r="AA217" s="113"/>
      <c r="AB217" s="113"/>
      <c r="AC217" s="113"/>
      <c r="AD217" s="113"/>
      <c r="AE217" s="113"/>
      <c r="AF217" s="113"/>
      <c r="AG217" s="113"/>
      <c r="AH217" s="113"/>
      <c r="AI217" s="113"/>
      <c r="AJ217" s="113"/>
      <c r="AK217" s="113"/>
      <c r="AL217" s="113"/>
      <c r="AM217" s="113"/>
    </row>
    <row r="218" spans="1:75">
      <c r="A218" s="82"/>
      <c r="B218" s="82"/>
      <c r="C218" s="82"/>
      <c r="D218" s="133" t="s">
        <v>300</v>
      </c>
      <c r="E218" s="123">
        <v>0.5</v>
      </c>
      <c r="F218" s="126"/>
      <c r="G218" s="126"/>
      <c r="H218" s="123">
        <v>0.5</v>
      </c>
      <c r="I218" s="82"/>
      <c r="J218" s="82"/>
      <c r="K218" s="82"/>
      <c r="L218" s="82"/>
      <c r="M218" s="123">
        <v>0.5</v>
      </c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  <c r="Z218" s="113"/>
      <c r="AA218" s="113"/>
      <c r="AB218" s="113"/>
      <c r="AC218" s="113"/>
      <c r="AD218" s="113"/>
      <c r="AE218" s="113"/>
      <c r="AF218" s="113"/>
      <c r="AG218" s="113"/>
      <c r="AH218" s="113"/>
      <c r="AI218" s="113"/>
      <c r="AJ218" s="113"/>
      <c r="AK218" s="113"/>
      <c r="AL218" s="113"/>
      <c r="AM218" s="113"/>
    </row>
    <row r="219" spans="1:75">
      <c r="A219" s="82"/>
      <c r="B219" s="82"/>
      <c r="C219" s="82"/>
      <c r="D219" s="133" t="s">
        <v>301</v>
      </c>
      <c r="E219" s="123">
        <v>1.43</v>
      </c>
      <c r="F219" s="126"/>
      <c r="G219" s="126"/>
      <c r="H219" s="123">
        <v>1.43</v>
      </c>
      <c r="I219" s="82"/>
      <c r="J219" s="82"/>
      <c r="K219" s="82"/>
      <c r="L219" s="82"/>
      <c r="M219" s="123">
        <v>1.43</v>
      </c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3"/>
      <c r="Z219" s="113"/>
      <c r="AA219" s="113"/>
      <c r="AB219" s="113"/>
      <c r="AC219" s="113"/>
      <c r="AD219" s="113"/>
      <c r="AE219" s="113"/>
      <c r="AF219" s="113"/>
      <c r="AG219" s="113"/>
      <c r="AH219" s="113"/>
      <c r="AI219" s="113"/>
      <c r="AJ219" s="113"/>
      <c r="AK219" s="113"/>
      <c r="AL219" s="113"/>
      <c r="AM219" s="113"/>
    </row>
    <row r="220" spans="1:75">
      <c r="A220" s="82"/>
      <c r="B220" s="82"/>
      <c r="C220" s="82"/>
      <c r="D220" s="133" t="s">
        <v>309</v>
      </c>
      <c r="E220" s="123"/>
      <c r="F220" s="123">
        <v>2</v>
      </c>
      <c r="G220" s="182" t="s">
        <v>310</v>
      </c>
      <c r="H220" s="123">
        <v>2</v>
      </c>
      <c r="I220" s="82"/>
      <c r="J220" s="82"/>
      <c r="K220" s="82"/>
      <c r="L220" s="82"/>
      <c r="M220" s="123">
        <v>2</v>
      </c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3"/>
      <c r="Z220" s="113"/>
      <c r="AA220" s="113"/>
      <c r="AB220" s="113"/>
      <c r="AC220" s="113"/>
      <c r="AD220" s="113"/>
      <c r="AE220" s="113"/>
      <c r="AF220" s="113"/>
      <c r="AG220" s="113"/>
      <c r="AH220" s="113"/>
      <c r="AI220" s="113"/>
      <c r="AJ220" s="113"/>
      <c r="AK220" s="113"/>
      <c r="AL220" s="113"/>
      <c r="AM220" s="113"/>
    </row>
    <row r="221" spans="1:75" ht="14.25" customHeight="1">
      <c r="A221" s="5"/>
      <c r="B221" s="94" t="s">
        <v>168</v>
      </c>
      <c r="C221" s="147">
        <v>168.26</v>
      </c>
      <c r="D221" s="77" t="s">
        <v>294</v>
      </c>
      <c r="E221" s="77">
        <f>SUM(E204:E220)</f>
        <v>20.07</v>
      </c>
      <c r="F221" s="77">
        <f t="shared" ref="F221:M221" si="11">SUM(F204:F220)</f>
        <v>2</v>
      </c>
      <c r="G221" s="77">
        <f t="shared" si="11"/>
        <v>0</v>
      </c>
      <c r="H221" s="77">
        <f t="shared" si="11"/>
        <v>22.07</v>
      </c>
      <c r="I221" s="77">
        <f t="shared" si="11"/>
        <v>0</v>
      </c>
      <c r="J221" s="77">
        <f t="shared" si="11"/>
        <v>29.12566</v>
      </c>
      <c r="K221" s="77">
        <f t="shared" si="11"/>
        <v>0</v>
      </c>
      <c r="L221" s="77">
        <f t="shared" si="11"/>
        <v>8.0874600000000001</v>
      </c>
      <c r="M221" s="77">
        <f t="shared" si="11"/>
        <v>153.10999999999999</v>
      </c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  <c r="Z221" s="113"/>
      <c r="AA221" s="113"/>
      <c r="AB221" s="113"/>
      <c r="AC221" s="113"/>
      <c r="AD221" s="113"/>
      <c r="AE221" s="113"/>
      <c r="AF221" s="113"/>
      <c r="AG221" s="113"/>
      <c r="AH221" s="113"/>
      <c r="AI221" s="113"/>
      <c r="AJ221" s="113"/>
      <c r="AK221" s="113"/>
      <c r="AL221" s="113"/>
      <c r="AM221" s="113"/>
      <c r="AN221" s="113"/>
      <c r="AO221" s="113"/>
      <c r="AP221" s="113"/>
      <c r="AQ221" s="113"/>
      <c r="AR221" s="113"/>
      <c r="AS221" s="113"/>
      <c r="AT221" s="113"/>
      <c r="AU221" s="113"/>
      <c r="AV221" s="113"/>
      <c r="AW221" s="113"/>
      <c r="AX221" s="113"/>
      <c r="AY221" s="113"/>
      <c r="AZ221" s="113"/>
      <c r="BA221" s="113"/>
      <c r="BB221" s="113"/>
      <c r="BC221" s="113"/>
      <c r="BD221" s="113"/>
      <c r="BE221" s="113"/>
      <c r="BF221" s="113"/>
      <c r="BG221" s="113"/>
      <c r="BH221" s="113"/>
      <c r="BI221" s="113"/>
      <c r="BJ221" s="113"/>
      <c r="BK221" s="113"/>
      <c r="BL221" s="113"/>
      <c r="BM221" s="113"/>
      <c r="BN221" s="113"/>
      <c r="BO221" s="113"/>
      <c r="BP221" s="113"/>
      <c r="BQ221" s="113"/>
      <c r="BR221" s="113"/>
      <c r="BS221" s="113"/>
      <c r="BT221" s="113"/>
      <c r="BU221" s="113"/>
      <c r="BV221" s="113"/>
      <c r="BW221" s="113"/>
    </row>
    <row r="222" spans="1:75" s="181" customFormat="1" ht="18.5" customHeight="1">
      <c r="A222" s="178"/>
      <c r="B222" s="178" t="s">
        <v>304</v>
      </c>
      <c r="C222" s="179">
        <v>167.56</v>
      </c>
      <c r="D222" s="178"/>
      <c r="E222" s="180">
        <f>E179+E203+E221</f>
        <v>75.050000000000011</v>
      </c>
      <c r="F222" s="180">
        <f>F179+F203+F221</f>
        <v>3</v>
      </c>
      <c r="G222" s="180">
        <f>G179+G203+G221</f>
        <v>0</v>
      </c>
      <c r="H222" s="180">
        <f>H179+H203+H221</f>
        <v>78.050000000000011</v>
      </c>
      <c r="I222" s="180">
        <f>I179+I203+I221</f>
        <v>0</v>
      </c>
      <c r="J222" s="180">
        <f>J179+J203+J221</f>
        <v>84.409200000000013</v>
      </c>
      <c r="K222" s="180">
        <f>K179+K203+K221</f>
        <v>0</v>
      </c>
      <c r="L222" s="180">
        <f>L179+L203+L221</f>
        <v>8.0874600000000001</v>
      </c>
      <c r="M222" s="180">
        <v>153.11000000000001</v>
      </c>
    </row>
    <row r="223" spans="1:75">
      <c r="A223" s="82"/>
      <c r="B223" s="82"/>
      <c r="C223" s="82"/>
      <c r="D223" s="82"/>
      <c r="E223" s="126"/>
      <c r="F223" s="126"/>
      <c r="G223" s="126"/>
      <c r="H223" s="126"/>
      <c r="I223" s="82"/>
      <c r="J223" s="82"/>
      <c r="K223" s="82"/>
      <c r="L223" s="82"/>
      <c r="M223" s="82"/>
    </row>
    <row r="224" spans="1:75">
      <c r="A224" s="82"/>
      <c r="B224" s="82"/>
      <c r="C224" s="82"/>
      <c r="D224" s="82"/>
      <c r="E224" s="126"/>
      <c r="F224" s="126"/>
      <c r="G224" s="126"/>
      <c r="H224" s="126"/>
      <c r="I224" s="82"/>
      <c r="J224" s="82"/>
      <c r="K224" s="82"/>
      <c r="L224" s="82"/>
      <c r="M224" s="82"/>
    </row>
    <row r="225" spans="1:13">
      <c r="A225" s="82"/>
      <c r="B225" s="82"/>
      <c r="C225" s="82"/>
      <c r="D225" s="82"/>
      <c r="E225" s="126"/>
      <c r="F225" s="126"/>
      <c r="G225" s="126"/>
      <c r="H225" s="126"/>
      <c r="I225" s="82"/>
      <c r="J225" s="82"/>
      <c r="K225" s="82"/>
      <c r="L225" s="82"/>
      <c r="M225" s="82"/>
    </row>
    <row r="226" spans="1:13">
      <c r="A226" s="82"/>
      <c r="B226" s="82"/>
      <c r="C226" s="82"/>
      <c r="D226" s="82"/>
      <c r="E226" s="126"/>
      <c r="F226" s="126"/>
      <c r="G226" s="126"/>
      <c r="H226" s="126"/>
      <c r="I226" s="82"/>
      <c r="J226" s="82"/>
      <c r="K226" s="82"/>
      <c r="L226" s="82"/>
      <c r="M226" s="82"/>
    </row>
    <row r="227" spans="1:13">
      <c r="A227" s="82"/>
      <c r="B227" s="82"/>
      <c r="C227" s="82"/>
      <c r="D227" s="82"/>
      <c r="E227" s="126"/>
      <c r="F227" s="126"/>
      <c r="G227" s="126"/>
      <c r="H227" s="126"/>
      <c r="I227" s="82"/>
      <c r="J227" s="82"/>
      <c r="K227" s="82"/>
      <c r="L227" s="82"/>
      <c r="M227" s="82"/>
    </row>
    <row r="228" spans="1:13">
      <c r="A228" s="82"/>
      <c r="B228" s="82"/>
      <c r="C228" s="82"/>
      <c r="D228" s="82"/>
      <c r="E228" s="126"/>
      <c r="F228" s="126"/>
      <c r="G228" s="126"/>
      <c r="H228" s="126"/>
      <c r="I228" s="82"/>
      <c r="J228" s="82"/>
      <c r="K228" s="82"/>
      <c r="L228" s="82"/>
      <c r="M228" s="82"/>
    </row>
    <row r="229" spans="1:13">
      <c r="A229" s="82"/>
      <c r="B229" s="82"/>
      <c r="C229" s="82"/>
      <c r="D229" s="82"/>
      <c r="E229" s="126"/>
      <c r="F229" s="126"/>
      <c r="G229" s="126"/>
      <c r="H229" s="126"/>
      <c r="I229" s="82"/>
      <c r="J229" s="82"/>
      <c r="K229" s="82"/>
      <c r="L229" s="82"/>
      <c r="M229" s="82"/>
    </row>
  </sheetData>
  <mergeCells count="12">
    <mergeCell ref="C5:M5"/>
    <mergeCell ref="B6:B10"/>
    <mergeCell ref="I1:M1"/>
    <mergeCell ref="A2:M2"/>
    <mergeCell ref="A3:A5"/>
    <mergeCell ref="B3:B5"/>
    <mergeCell ref="C3:C4"/>
    <mergeCell ref="D3:D4"/>
    <mergeCell ref="E3:G3"/>
    <mergeCell ref="H3:H4"/>
    <mergeCell ref="I3:L3"/>
    <mergeCell ref="M3:M4"/>
  </mergeCells>
  <printOptions horizontalCentered="1"/>
  <pageMargins left="0" right="0" top="0.35433070866141736" bottom="0.35433070866141736" header="0.31496062992125984" footer="0.31496062992125984"/>
  <pageSetup paperSize="9" scale="9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topLeftCell="C6" zoomScaleNormal="100" workbookViewId="0">
      <selection activeCell="M7" sqref="M7"/>
    </sheetView>
  </sheetViews>
  <sheetFormatPr defaultRowHeight="14.5"/>
  <cols>
    <col min="1" max="1" width="5" customWidth="1"/>
    <col min="2" max="2" width="13.81640625" customWidth="1"/>
    <col min="5" max="5" width="7.26953125" customWidth="1"/>
    <col min="6" max="6" width="16.81640625" customWidth="1"/>
    <col min="7" max="7" width="8.1796875" customWidth="1"/>
    <col min="8" max="8" width="23.54296875" customWidth="1"/>
    <col min="10" max="10" width="14" customWidth="1"/>
    <col min="13" max="13" width="12.1796875" customWidth="1"/>
  </cols>
  <sheetData>
    <row r="1" spans="1:13" ht="45" customHeight="1">
      <c r="H1" s="166" t="s">
        <v>138</v>
      </c>
      <c r="I1" s="166"/>
      <c r="J1" s="166"/>
      <c r="K1" s="166"/>
      <c r="L1" s="166"/>
    </row>
    <row r="2" spans="1:13" ht="79.5" customHeight="1">
      <c r="A2" s="154" t="s">
        <v>141</v>
      </c>
      <c r="B2" s="167"/>
      <c r="C2" s="167"/>
      <c r="D2" s="155"/>
      <c r="E2" s="155"/>
      <c r="F2" s="155"/>
      <c r="G2" s="155"/>
      <c r="H2" s="155"/>
      <c r="I2" s="155"/>
      <c r="J2" s="155"/>
      <c r="K2" s="155"/>
      <c r="L2" s="155"/>
    </row>
    <row r="3" spans="1:13" ht="48.75" customHeight="1">
      <c r="A3" s="158" t="s">
        <v>136</v>
      </c>
      <c r="B3" s="158" t="s">
        <v>137</v>
      </c>
      <c r="C3" s="170" t="s">
        <v>190</v>
      </c>
      <c r="D3" s="150" t="s">
        <v>36</v>
      </c>
      <c r="E3" s="151"/>
      <c r="F3" s="152"/>
      <c r="G3" s="158" t="s">
        <v>0</v>
      </c>
      <c r="H3" s="150" t="s">
        <v>37</v>
      </c>
      <c r="I3" s="151"/>
      <c r="J3" s="151"/>
      <c r="K3" s="152"/>
      <c r="L3" s="158" t="s">
        <v>191</v>
      </c>
    </row>
    <row r="4" spans="1:13" ht="144" customHeight="1">
      <c r="A4" s="169"/>
      <c r="B4" s="169"/>
      <c r="C4" s="170"/>
      <c r="D4" s="18" t="s">
        <v>2</v>
      </c>
      <c r="E4" s="105" t="s">
        <v>38</v>
      </c>
      <c r="F4" s="1" t="s">
        <v>3</v>
      </c>
      <c r="G4" s="159"/>
      <c r="H4" s="1" t="s">
        <v>4</v>
      </c>
      <c r="I4" s="1" t="s">
        <v>5</v>
      </c>
      <c r="J4" s="1" t="s">
        <v>6</v>
      </c>
      <c r="K4" s="1" t="s">
        <v>5</v>
      </c>
      <c r="L4" s="159"/>
    </row>
    <row r="5" spans="1:13" ht="15">
      <c r="A5" s="159"/>
      <c r="B5" s="159"/>
      <c r="C5" s="160" t="s">
        <v>144</v>
      </c>
      <c r="D5" s="161"/>
      <c r="E5" s="161"/>
      <c r="F5" s="161"/>
      <c r="G5" s="161"/>
      <c r="H5" s="161"/>
      <c r="I5" s="161"/>
      <c r="J5" s="161"/>
      <c r="K5" s="161"/>
      <c r="L5" s="162"/>
    </row>
    <row r="6" spans="1:13" ht="74.5" customHeight="1">
      <c r="A6" s="85">
        <v>1</v>
      </c>
      <c r="B6" s="99" t="s">
        <v>140</v>
      </c>
      <c r="C6" s="83">
        <v>158.22</v>
      </c>
      <c r="D6" s="83">
        <v>44.68</v>
      </c>
      <c r="E6" s="77">
        <v>2.99</v>
      </c>
      <c r="F6" s="67" t="s">
        <v>192</v>
      </c>
      <c r="G6" s="83">
        <f t="shared" ref="G6" si="0">SUM(D6:E6)</f>
        <v>47.67</v>
      </c>
      <c r="H6" s="88" t="s">
        <v>189</v>
      </c>
      <c r="I6" s="83">
        <v>28.03</v>
      </c>
      <c r="J6" s="5"/>
      <c r="K6" s="77"/>
      <c r="L6" s="67">
        <f>C6+G6-I6-K6</f>
        <v>177.85999999999999</v>
      </c>
      <c r="M6" s="100"/>
    </row>
    <row r="7" spans="1:13" ht="19.5" customHeight="1">
      <c r="A7" s="95"/>
      <c r="B7" s="86"/>
      <c r="C7" s="86"/>
      <c r="D7" s="96"/>
      <c r="E7" s="77"/>
      <c r="F7" s="77"/>
      <c r="G7" s="83"/>
      <c r="H7" s="90"/>
      <c r="I7" s="85"/>
      <c r="J7" s="84"/>
      <c r="K7" s="87"/>
      <c r="L7" s="67"/>
      <c r="M7" s="100"/>
    </row>
    <row r="8" spans="1:13" ht="17" customHeight="1">
      <c r="A8" s="95"/>
      <c r="B8" s="86"/>
      <c r="C8" s="86"/>
      <c r="D8" s="96"/>
      <c r="E8" s="107"/>
      <c r="F8" s="107"/>
      <c r="G8" s="83"/>
      <c r="H8" s="87"/>
      <c r="I8" s="87"/>
      <c r="J8" s="84"/>
      <c r="K8" s="87"/>
      <c r="L8" s="67"/>
      <c r="M8" s="100"/>
    </row>
    <row r="9" spans="1:13" ht="18" customHeight="1">
      <c r="A9" s="95"/>
      <c r="B9" s="86"/>
      <c r="C9" s="86"/>
      <c r="D9" s="96"/>
      <c r="E9" s="85"/>
      <c r="F9" s="98"/>
      <c r="G9" s="83"/>
      <c r="H9" s="87"/>
      <c r="I9" s="87"/>
      <c r="J9" s="84"/>
      <c r="K9" s="87"/>
      <c r="L9" s="83"/>
      <c r="M9" s="100"/>
    </row>
    <row r="10" spans="1:13" ht="18.5" customHeight="1">
      <c r="A10" s="95"/>
      <c r="B10" s="86"/>
      <c r="C10" s="86"/>
      <c r="D10" s="96"/>
      <c r="E10" s="83"/>
      <c r="F10" s="97"/>
      <c r="G10" s="83"/>
      <c r="H10" s="87"/>
      <c r="I10" s="87"/>
      <c r="J10" s="84"/>
      <c r="K10" s="87"/>
      <c r="L10" s="83"/>
      <c r="M10" s="100"/>
    </row>
    <row r="11" spans="1:13" ht="16" customHeight="1">
      <c r="A11" s="95"/>
      <c r="B11" s="86"/>
      <c r="C11" s="86"/>
      <c r="D11" s="96"/>
      <c r="E11" s="85"/>
      <c r="F11" s="97"/>
      <c r="G11" s="83"/>
      <c r="H11" s="87"/>
      <c r="I11" s="100"/>
      <c r="J11" s="84"/>
      <c r="K11" s="87"/>
      <c r="L11" s="83"/>
      <c r="M11" s="100"/>
    </row>
    <row r="12" spans="1:13">
      <c r="A12" s="89"/>
      <c r="B12" s="89" t="s">
        <v>139</v>
      </c>
      <c r="C12" s="91">
        <f t="shared" ref="C12:L12" si="1">SUM(C6:C11)</f>
        <v>158.22</v>
      </c>
      <c r="D12" s="91">
        <f t="shared" si="1"/>
        <v>44.68</v>
      </c>
      <c r="E12" s="91">
        <f t="shared" si="1"/>
        <v>2.99</v>
      </c>
      <c r="F12" s="91">
        <f t="shared" si="1"/>
        <v>0</v>
      </c>
      <c r="G12" s="91">
        <f t="shared" si="1"/>
        <v>47.67</v>
      </c>
      <c r="H12" s="91">
        <f t="shared" si="1"/>
        <v>0</v>
      </c>
      <c r="I12" s="91">
        <f t="shared" si="1"/>
        <v>28.03</v>
      </c>
      <c r="J12" s="91">
        <f t="shared" si="1"/>
        <v>0</v>
      </c>
      <c r="K12" s="91">
        <f t="shared" si="1"/>
        <v>0</v>
      </c>
      <c r="L12" s="91">
        <f t="shared" si="1"/>
        <v>177.85999999999999</v>
      </c>
      <c r="M12" s="100"/>
    </row>
    <row r="14" spans="1:13">
      <c r="A14" s="37" t="s">
        <v>50</v>
      </c>
      <c r="B14" s="37"/>
      <c r="C14" s="37"/>
    </row>
    <row r="16" spans="1:13">
      <c r="A16" s="37"/>
      <c r="B16" s="37"/>
      <c r="C16" s="37"/>
    </row>
    <row r="27" spans="9:9">
      <c r="I27" s="12"/>
    </row>
  </sheetData>
  <mergeCells count="10">
    <mergeCell ref="H1:L1"/>
    <mergeCell ref="A2:L2"/>
    <mergeCell ref="A3:A5"/>
    <mergeCell ref="B3:B5"/>
    <mergeCell ref="C3:C4"/>
    <mergeCell ref="D3:F3"/>
    <mergeCell ref="G3:G4"/>
    <mergeCell ref="H3:K3"/>
    <mergeCell ref="L3:L4"/>
    <mergeCell ref="C5:L5"/>
  </mergeCells>
  <printOptions horizontalCentered="1"/>
  <pageMargins left="0" right="0" top="0.35433070866141736" bottom="0.35433070866141736" header="0.31496062992125984" footer="0.31496062992125984"/>
  <pageSetup paperSize="9" scale="9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4"/>
  <sheetViews>
    <sheetView topLeftCell="C5" zoomScaleNormal="100" workbookViewId="0">
      <selection activeCell="A8" sqref="A8:XFD8"/>
    </sheetView>
  </sheetViews>
  <sheetFormatPr defaultRowHeight="14.5"/>
  <cols>
    <col min="1" max="1" width="5" customWidth="1"/>
    <col min="2" max="2" width="13.81640625" customWidth="1"/>
    <col min="5" max="5" width="7.26953125" customWidth="1"/>
    <col min="6" max="6" width="16.81640625" customWidth="1"/>
    <col min="7" max="7" width="8.1796875" customWidth="1"/>
    <col min="8" max="8" width="23.54296875" customWidth="1"/>
    <col min="10" max="10" width="14" customWidth="1"/>
    <col min="13" max="13" width="12.1796875" customWidth="1"/>
  </cols>
  <sheetData>
    <row r="1" spans="1:13" ht="45" customHeight="1">
      <c r="H1" s="166" t="s">
        <v>138</v>
      </c>
      <c r="I1" s="166"/>
      <c r="J1" s="166"/>
      <c r="K1" s="166"/>
      <c r="L1" s="166"/>
    </row>
    <row r="2" spans="1:13" ht="79.5" customHeight="1">
      <c r="A2" s="154" t="s">
        <v>141</v>
      </c>
      <c r="B2" s="167"/>
      <c r="C2" s="167"/>
      <c r="D2" s="155"/>
      <c r="E2" s="155"/>
      <c r="F2" s="155"/>
      <c r="G2" s="155"/>
      <c r="H2" s="155"/>
      <c r="I2" s="155"/>
      <c r="J2" s="155"/>
      <c r="K2" s="155"/>
      <c r="L2" s="155"/>
    </row>
    <row r="3" spans="1:13" ht="48.75" customHeight="1">
      <c r="A3" s="158" t="s">
        <v>136</v>
      </c>
      <c r="B3" s="158" t="s">
        <v>137</v>
      </c>
      <c r="C3" s="170" t="s">
        <v>190</v>
      </c>
      <c r="D3" s="150" t="s">
        <v>36</v>
      </c>
      <c r="E3" s="151"/>
      <c r="F3" s="152"/>
      <c r="G3" s="158" t="s">
        <v>0</v>
      </c>
      <c r="H3" s="150" t="s">
        <v>37</v>
      </c>
      <c r="I3" s="151"/>
      <c r="J3" s="151"/>
      <c r="K3" s="152"/>
      <c r="L3" s="158" t="s">
        <v>191</v>
      </c>
    </row>
    <row r="4" spans="1:13" ht="144" customHeight="1">
      <c r="A4" s="169"/>
      <c r="B4" s="169"/>
      <c r="C4" s="170"/>
      <c r="D4" s="18" t="s">
        <v>2</v>
      </c>
      <c r="E4" s="139" t="s">
        <v>38</v>
      </c>
      <c r="F4" s="1" t="s">
        <v>3</v>
      </c>
      <c r="G4" s="159"/>
      <c r="H4" s="1" t="s">
        <v>4</v>
      </c>
      <c r="I4" s="1" t="s">
        <v>5</v>
      </c>
      <c r="J4" s="1" t="s">
        <v>6</v>
      </c>
      <c r="K4" s="1" t="s">
        <v>5</v>
      </c>
      <c r="L4" s="159"/>
    </row>
    <row r="5" spans="1:13" ht="15">
      <c r="A5" s="159"/>
      <c r="B5" s="159"/>
      <c r="C5" s="160" t="s">
        <v>235</v>
      </c>
      <c r="D5" s="161"/>
      <c r="E5" s="161"/>
      <c r="F5" s="161"/>
      <c r="G5" s="161"/>
      <c r="H5" s="161"/>
      <c r="I5" s="161"/>
      <c r="J5" s="161"/>
      <c r="K5" s="161"/>
      <c r="L5" s="162"/>
    </row>
    <row r="6" spans="1:13" ht="140.5" customHeight="1">
      <c r="A6" s="85">
        <v>1</v>
      </c>
      <c r="B6" s="99" t="s">
        <v>140</v>
      </c>
      <c r="C6" s="91">
        <v>177.85999999999999</v>
      </c>
      <c r="D6" s="91">
        <v>45.729500000000002</v>
      </c>
      <c r="E6" s="77">
        <v>0</v>
      </c>
      <c r="F6" s="77">
        <v>0</v>
      </c>
      <c r="G6" s="91">
        <v>45.729500000000002</v>
      </c>
      <c r="H6" s="142" t="s">
        <v>236</v>
      </c>
      <c r="I6" s="91">
        <v>52.462920000000004</v>
      </c>
      <c r="J6" s="141" t="s">
        <v>214</v>
      </c>
      <c r="K6" s="77">
        <v>3.5670000000000002</v>
      </c>
      <c r="L6" s="77">
        <v>167.56</v>
      </c>
      <c r="M6" s="100"/>
    </row>
    <row r="7" spans="1:13" ht="18" customHeight="1">
      <c r="A7" s="95"/>
      <c r="B7" s="86"/>
      <c r="C7" s="86"/>
      <c r="D7" s="96"/>
      <c r="E7" s="77"/>
      <c r="F7" s="77"/>
      <c r="G7" s="83"/>
      <c r="H7" s="88"/>
      <c r="I7" s="85"/>
      <c r="J7" s="84"/>
      <c r="K7" s="87"/>
      <c r="L7" s="67"/>
      <c r="M7" s="100"/>
    </row>
    <row r="8" spans="1:13" ht="16" customHeight="1">
      <c r="A8" s="95"/>
      <c r="B8" s="86"/>
      <c r="C8" s="86"/>
      <c r="D8" s="96"/>
      <c r="E8" s="85"/>
      <c r="F8" s="97"/>
      <c r="G8" s="83"/>
      <c r="H8" s="87"/>
      <c r="I8" s="100"/>
      <c r="J8" s="84"/>
      <c r="K8" s="87"/>
      <c r="L8" s="83"/>
      <c r="M8" s="100"/>
    </row>
    <row r="9" spans="1:13">
      <c r="A9" s="89"/>
      <c r="B9" s="89" t="s">
        <v>139</v>
      </c>
      <c r="C9" s="91">
        <f t="shared" ref="C9:L9" si="0">SUM(C6:C8)</f>
        <v>177.85999999999999</v>
      </c>
      <c r="D9" s="91">
        <f t="shared" si="0"/>
        <v>45.729500000000002</v>
      </c>
      <c r="E9" s="91">
        <f t="shared" si="0"/>
        <v>0</v>
      </c>
      <c r="F9" s="91">
        <f t="shared" si="0"/>
        <v>0</v>
      </c>
      <c r="G9" s="91">
        <f t="shared" si="0"/>
        <v>45.729500000000002</v>
      </c>
      <c r="H9" s="91">
        <f t="shared" si="0"/>
        <v>0</v>
      </c>
      <c r="I9" s="91">
        <f t="shared" si="0"/>
        <v>52.462920000000004</v>
      </c>
      <c r="J9" s="91">
        <f t="shared" si="0"/>
        <v>0</v>
      </c>
      <c r="K9" s="91">
        <f t="shared" si="0"/>
        <v>3.5670000000000002</v>
      </c>
      <c r="L9" s="91">
        <f t="shared" si="0"/>
        <v>167.56</v>
      </c>
      <c r="M9" s="100"/>
    </row>
    <row r="11" spans="1:13">
      <c r="A11" s="37" t="s">
        <v>50</v>
      </c>
      <c r="B11" s="37"/>
      <c r="C11" s="37"/>
    </row>
    <row r="13" spans="1:13">
      <c r="A13" s="37"/>
      <c r="B13" s="37"/>
      <c r="C13" s="37"/>
    </row>
    <row r="24" spans="9:9">
      <c r="I24" s="12"/>
    </row>
  </sheetData>
  <mergeCells count="10">
    <mergeCell ref="H1:L1"/>
    <mergeCell ref="A2:L2"/>
    <mergeCell ref="A3:A5"/>
    <mergeCell ref="B3:B5"/>
    <mergeCell ref="C3:C4"/>
    <mergeCell ref="D3:F3"/>
    <mergeCell ref="G3:G4"/>
    <mergeCell ref="H3:K3"/>
    <mergeCell ref="L3:L4"/>
    <mergeCell ref="C5:L5"/>
  </mergeCells>
  <printOptions horizontalCentered="1"/>
  <pageMargins left="0" right="0" top="0.35433070866141736" bottom="0.35433070866141736" header="0.31496062992125984" footer="0.31496062992125984"/>
  <pageSetup paperSize="9" scale="9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4"/>
  <sheetViews>
    <sheetView tabSelected="1" topLeftCell="D4" zoomScaleNormal="100" workbookViewId="0">
      <selection activeCell="J17" sqref="J17"/>
    </sheetView>
  </sheetViews>
  <sheetFormatPr defaultRowHeight="14.5"/>
  <cols>
    <col min="1" max="1" width="5" customWidth="1"/>
    <col min="2" max="2" width="13.81640625" customWidth="1"/>
    <col min="5" max="5" width="7.26953125" customWidth="1"/>
    <col min="6" max="6" width="16.81640625" customWidth="1"/>
    <col min="7" max="7" width="8.1796875" customWidth="1"/>
    <col min="8" max="8" width="23.54296875" customWidth="1"/>
    <col min="10" max="10" width="14" customWidth="1"/>
    <col min="13" max="13" width="12.1796875" customWidth="1"/>
  </cols>
  <sheetData>
    <row r="1" spans="1:13" ht="45" customHeight="1">
      <c r="H1" s="166" t="s">
        <v>138</v>
      </c>
      <c r="I1" s="166"/>
      <c r="J1" s="166"/>
      <c r="K1" s="166"/>
      <c r="L1" s="166"/>
    </row>
    <row r="2" spans="1:13" ht="79.5" customHeight="1">
      <c r="A2" s="154" t="s">
        <v>141</v>
      </c>
      <c r="B2" s="167"/>
      <c r="C2" s="167"/>
      <c r="D2" s="155"/>
      <c r="E2" s="155"/>
      <c r="F2" s="155"/>
      <c r="G2" s="155"/>
      <c r="H2" s="155"/>
      <c r="I2" s="155"/>
      <c r="J2" s="155"/>
      <c r="K2" s="155"/>
      <c r="L2" s="155"/>
    </row>
    <row r="3" spans="1:13" ht="48.75" customHeight="1">
      <c r="A3" s="158" t="s">
        <v>136</v>
      </c>
      <c r="B3" s="158" t="s">
        <v>137</v>
      </c>
      <c r="C3" s="170" t="s">
        <v>190</v>
      </c>
      <c r="D3" s="150" t="s">
        <v>36</v>
      </c>
      <c r="E3" s="151"/>
      <c r="F3" s="152"/>
      <c r="G3" s="158" t="s">
        <v>0</v>
      </c>
      <c r="H3" s="150" t="s">
        <v>37</v>
      </c>
      <c r="I3" s="151"/>
      <c r="J3" s="151"/>
      <c r="K3" s="152"/>
      <c r="L3" s="158" t="s">
        <v>191</v>
      </c>
    </row>
    <row r="4" spans="1:13" ht="144" customHeight="1">
      <c r="A4" s="169"/>
      <c r="B4" s="169"/>
      <c r="C4" s="170"/>
      <c r="D4" s="18" t="s">
        <v>2</v>
      </c>
      <c r="E4" s="149" t="s">
        <v>38</v>
      </c>
      <c r="F4" s="1" t="s">
        <v>3</v>
      </c>
      <c r="G4" s="159"/>
      <c r="H4" s="1" t="s">
        <v>4</v>
      </c>
      <c r="I4" s="1" t="s">
        <v>5</v>
      </c>
      <c r="J4" s="1" t="s">
        <v>6</v>
      </c>
      <c r="K4" s="1" t="s">
        <v>5</v>
      </c>
      <c r="L4" s="159"/>
    </row>
    <row r="5" spans="1:13" ht="15">
      <c r="A5" s="159"/>
      <c r="B5" s="159"/>
      <c r="C5" s="160" t="s">
        <v>305</v>
      </c>
      <c r="D5" s="161"/>
      <c r="E5" s="161"/>
      <c r="F5" s="161"/>
      <c r="G5" s="161"/>
      <c r="H5" s="161"/>
      <c r="I5" s="161"/>
      <c r="J5" s="161"/>
      <c r="K5" s="161"/>
      <c r="L5" s="162"/>
    </row>
    <row r="6" spans="1:13" ht="148.5" customHeight="1">
      <c r="A6" s="85">
        <v>1</v>
      </c>
      <c r="B6" s="99" t="s">
        <v>140</v>
      </c>
      <c r="C6" s="91">
        <v>167.56</v>
      </c>
      <c r="D6" s="91">
        <v>75.05</v>
      </c>
      <c r="E6" s="77">
        <f>1+2</f>
        <v>3</v>
      </c>
      <c r="F6" s="183" t="s">
        <v>311</v>
      </c>
      <c r="G6" s="91">
        <v>78.05</v>
      </c>
      <c r="H6" s="142" t="s">
        <v>307</v>
      </c>
      <c r="I6" s="91">
        <v>84.41</v>
      </c>
      <c r="J6" s="141" t="s">
        <v>308</v>
      </c>
      <c r="K6" s="77">
        <v>8.09</v>
      </c>
      <c r="L6" s="77">
        <v>153.11000000000001</v>
      </c>
      <c r="M6" s="100"/>
    </row>
    <row r="7" spans="1:13" ht="18" customHeight="1">
      <c r="A7" s="95"/>
      <c r="B7" s="86"/>
      <c r="C7" s="86"/>
      <c r="D7" s="96"/>
      <c r="E7" s="77"/>
      <c r="F7" s="77"/>
      <c r="G7" s="83"/>
      <c r="H7" s="88"/>
      <c r="I7" s="85"/>
      <c r="J7" s="84"/>
      <c r="K7" s="87"/>
      <c r="L7" s="67"/>
      <c r="M7" s="100"/>
    </row>
    <row r="8" spans="1:13" ht="16" customHeight="1">
      <c r="A8" s="95"/>
      <c r="B8" s="86"/>
      <c r="C8" s="86"/>
      <c r="D8" s="96"/>
      <c r="E8" s="85"/>
      <c r="F8" s="97"/>
      <c r="G8" s="83"/>
      <c r="H8" s="87"/>
      <c r="I8" s="100"/>
      <c r="J8" s="84"/>
      <c r="K8" s="87"/>
      <c r="L8" s="83"/>
      <c r="M8" s="100"/>
    </row>
    <row r="9" spans="1:13">
      <c r="A9" s="89"/>
      <c r="B9" s="89" t="s">
        <v>139</v>
      </c>
      <c r="C9" s="91">
        <f t="shared" ref="C9:L9" si="0">SUM(C6:C8)</f>
        <v>167.56</v>
      </c>
      <c r="D9" s="91">
        <f t="shared" si="0"/>
        <v>75.05</v>
      </c>
      <c r="E9" s="91">
        <f t="shared" si="0"/>
        <v>3</v>
      </c>
      <c r="F9" s="91">
        <f t="shared" si="0"/>
        <v>0</v>
      </c>
      <c r="G9" s="91">
        <f t="shared" si="0"/>
        <v>78.05</v>
      </c>
      <c r="H9" s="91">
        <f t="shared" si="0"/>
        <v>0</v>
      </c>
      <c r="I9" s="91">
        <f t="shared" si="0"/>
        <v>84.41</v>
      </c>
      <c r="J9" s="91">
        <f t="shared" si="0"/>
        <v>0</v>
      </c>
      <c r="K9" s="91">
        <f t="shared" si="0"/>
        <v>8.09</v>
      </c>
      <c r="L9" s="91">
        <f t="shared" si="0"/>
        <v>153.11000000000001</v>
      </c>
      <c r="M9" s="100"/>
    </row>
    <row r="11" spans="1:13">
      <c r="A11" s="37" t="s">
        <v>50</v>
      </c>
      <c r="B11" s="37"/>
      <c r="C11" s="37"/>
    </row>
    <row r="13" spans="1:13">
      <c r="A13" s="37"/>
      <c r="B13" s="37"/>
      <c r="C13" s="37"/>
    </row>
    <row r="24" spans="9:9">
      <c r="I24" s="12"/>
    </row>
  </sheetData>
  <mergeCells count="10">
    <mergeCell ref="H1:L1"/>
    <mergeCell ref="A2:L2"/>
    <mergeCell ref="A3:A5"/>
    <mergeCell ref="B3:B5"/>
    <mergeCell ref="C3:C4"/>
    <mergeCell ref="D3:F3"/>
    <mergeCell ref="G3:G4"/>
    <mergeCell ref="H3:K3"/>
    <mergeCell ref="L3:L4"/>
    <mergeCell ref="C5:L5"/>
  </mergeCells>
  <printOptions horizontalCentered="1"/>
  <pageMargins left="0" right="0" top="0.35433070866141736" bottom="0.35433070866141736" header="0.31496062992125984" footer="0.31496062992125984"/>
  <pageSetup paperSize="9" scale="9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Лист1(2021р.для стенда) </vt:lpstr>
      <vt:lpstr>(І кв-л 21р.для звіту) </vt:lpstr>
      <vt:lpstr>(II кв-л 21р.для звіту</vt:lpstr>
      <vt:lpstr>(IIІ кв-л 21р.для звіту )</vt:lpstr>
      <vt:lpstr>Лист2</vt:lpstr>
      <vt:lpstr>Лист3</vt:lpstr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Material</dc:creator>
  <cp:lastModifiedBy>teslenko1950@outlook.com</cp:lastModifiedBy>
  <cp:lastPrinted>2021-07-06T06:37:01Z</cp:lastPrinted>
  <dcterms:created xsi:type="dcterms:W3CDTF">2019-02-04T08:02:35Z</dcterms:created>
  <dcterms:modified xsi:type="dcterms:W3CDTF">2021-10-01T08:53:16Z</dcterms:modified>
</cp:coreProperties>
</file>